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yrnesu\Desktop\"/>
    </mc:Choice>
  </mc:AlternateContent>
  <workbookProtection workbookPassword="C0C8" lockStructure="1"/>
  <bookViews>
    <workbookView xWindow="0" yWindow="0" windowWidth="20490" windowHeight="7650"/>
  </bookViews>
  <sheets>
    <sheet name="Treasurers Report" sheetId="9" r:id="rId1"/>
    <sheet name="Income" sheetId="1" r:id="rId2"/>
    <sheet name="Expenditure" sheetId="2" r:id="rId3"/>
    <sheet name="Accounts" sheetId="3" r:id="rId4"/>
    <sheet name="Bank Reconcilliation Form" sheetId="4" r:id="rId5"/>
    <sheet name="Creditors" sheetId="5" r:id="rId6"/>
    <sheet name="Debtors" sheetId="6" r:id="rId7"/>
    <sheet name="Shop Stock" sheetId="7" r:id="rId8"/>
    <sheet name="Sheet5" sheetId="8" r:id="rId9"/>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3" l="1"/>
  <c r="G44" i="3"/>
  <c r="G46" i="3" s="1"/>
  <c r="B44" i="3" s="1"/>
  <c r="B22" i="3"/>
  <c r="B14" i="3"/>
  <c r="B21" i="3"/>
  <c r="C11" i="3"/>
  <c r="E34" i="2"/>
  <c r="G34" i="2"/>
  <c r="H34" i="2"/>
  <c r="D26" i="2"/>
  <c r="F23" i="2"/>
  <c r="F11" i="2"/>
  <c r="F34" i="2" s="1"/>
  <c r="G13" i="7"/>
  <c r="G14" i="7" s="1"/>
  <c r="G18" i="7" s="1"/>
  <c r="G9" i="7"/>
  <c r="G7" i="7"/>
  <c r="G49" i="3" l="1"/>
  <c r="C25" i="3"/>
  <c r="K34" i="2"/>
  <c r="J34" i="2"/>
  <c r="I34" i="2"/>
  <c r="D34" i="2"/>
  <c r="C34" i="2"/>
  <c r="D120" i="1"/>
  <c r="H120" i="1"/>
  <c r="G120" i="1"/>
  <c r="F120" i="1"/>
  <c r="E120" i="1"/>
  <c r="C120" i="1"/>
  <c r="B41" i="3" l="1"/>
  <c r="B43" i="3" s="1"/>
  <c r="B46" i="3" s="1"/>
  <c r="B49" i="3" s="1"/>
  <c r="K25" i="3"/>
</calcChain>
</file>

<file path=xl/sharedStrings.xml><?xml version="1.0" encoding="utf-8"?>
<sst xmlns="http://schemas.openxmlformats.org/spreadsheetml/2006/main" count="300" uniqueCount="230">
  <si>
    <t>Date</t>
  </si>
  <si>
    <t>Item</t>
  </si>
  <si>
    <t>Amount</t>
  </si>
  <si>
    <t>Membership</t>
  </si>
  <si>
    <t>Lights</t>
  </si>
  <si>
    <t>Tournament</t>
  </si>
  <si>
    <t>Grants</t>
  </si>
  <si>
    <t>Champioship Payment</t>
  </si>
  <si>
    <t>Tournament fees</t>
  </si>
  <si>
    <t>Jean McCabe</t>
  </si>
  <si>
    <t>Lights and cards</t>
  </si>
  <si>
    <t>John Kelly</t>
  </si>
  <si>
    <t>Patrick Turk</t>
  </si>
  <si>
    <t>Elaine Flood</t>
  </si>
  <si>
    <t>Weseligh O'Hagan</t>
  </si>
  <si>
    <t>Anne Gallagher</t>
  </si>
  <si>
    <t>Chanel McCarrick</t>
  </si>
  <si>
    <t>Anne Staunton</t>
  </si>
  <si>
    <t>Tomas Foxe</t>
  </si>
  <si>
    <t>John Gleeson</t>
  </si>
  <si>
    <t>ball money</t>
  </si>
  <si>
    <t>Jonathan Kearney</t>
  </si>
  <si>
    <t>Naimh Morrisey</t>
  </si>
  <si>
    <t>Frances Gough</t>
  </si>
  <si>
    <t>Dominick O'Grady</t>
  </si>
  <si>
    <t>Cormac Grundy</t>
  </si>
  <si>
    <t>Louise Clarke</t>
  </si>
  <si>
    <t>Alan Bothwell</t>
  </si>
  <si>
    <t>Dervila Bothwell</t>
  </si>
  <si>
    <t>Patricia Moran</t>
  </si>
  <si>
    <t>Emma Stanley</t>
  </si>
  <si>
    <t>Helen Mooney</t>
  </si>
  <si>
    <t>Anne McDonald</t>
  </si>
  <si>
    <t>Rory O'Reagan</t>
  </si>
  <si>
    <t>Janice Brown</t>
  </si>
  <si>
    <t>Patricia Powell</t>
  </si>
  <si>
    <t>Brownwyn and Shay O'Connor</t>
  </si>
  <si>
    <t>Teresa Menendez</t>
  </si>
  <si>
    <t>ball money (Elaine)</t>
  </si>
  <si>
    <t>Teresa and Pat Hanafin</t>
  </si>
  <si>
    <t>Niall Nolan* overpaid in 2019</t>
  </si>
  <si>
    <t>Patrick Cafferky</t>
  </si>
  <si>
    <t>Michael Sterling</t>
  </si>
  <si>
    <t>Sandra Sterling</t>
  </si>
  <si>
    <t>Tina Kieran</t>
  </si>
  <si>
    <t>Alice Dias</t>
  </si>
  <si>
    <t>Susan Byrne</t>
  </si>
  <si>
    <t>Neil Wisdom Ball money</t>
  </si>
  <si>
    <t>Neil Wisdom</t>
  </si>
  <si>
    <t>Sheelagh Higgins</t>
  </si>
  <si>
    <t>Aoife and Patrick Robinson</t>
  </si>
  <si>
    <t>Geraldine Kelly</t>
  </si>
  <si>
    <t>Andy Sargent</t>
  </si>
  <si>
    <t>Seamus Magner</t>
  </si>
  <si>
    <t>Declan Ward and Sinead M</t>
  </si>
  <si>
    <t xml:space="preserve">Caroline Pugh </t>
  </si>
  <si>
    <t>Orla Lynch</t>
  </si>
  <si>
    <t>Jim and Frances Thomas</t>
  </si>
  <si>
    <t>Barbara Lawless</t>
  </si>
  <si>
    <t>Maria Sheeran</t>
  </si>
  <si>
    <t>Lindsay O'Toole</t>
  </si>
  <si>
    <t>Anne Reddin</t>
  </si>
  <si>
    <t>Louise Clarke ball money</t>
  </si>
  <si>
    <t>Emma Stanley ball money</t>
  </si>
  <si>
    <t>Barbara Lawless ball money</t>
  </si>
  <si>
    <t>Craig Tanner/Murphy</t>
  </si>
  <si>
    <t>Hugh and Margaret Bonnar</t>
  </si>
  <si>
    <t>Anne Kennedy</t>
  </si>
  <si>
    <t>Ruth Johnson</t>
  </si>
  <si>
    <t>Geraldine Mangan</t>
  </si>
  <si>
    <t>Donna Cooney</t>
  </si>
  <si>
    <t>Tony Lawless</t>
  </si>
  <si>
    <t>Samantha Cantwell</t>
  </si>
  <si>
    <t>Teresa Menendez ball money</t>
  </si>
  <si>
    <t>Lukasz Janiak</t>
  </si>
  <si>
    <t>Pamela Finnegan</t>
  </si>
  <si>
    <t>Maeve Shiels</t>
  </si>
  <si>
    <t>Brendan and Conor Deeney</t>
  </si>
  <si>
    <t>Joanna Garry</t>
  </si>
  <si>
    <t>Elaine Flood - Conor</t>
  </si>
  <si>
    <t>Sharon Duggan</t>
  </si>
  <si>
    <t>Joan Scully</t>
  </si>
  <si>
    <t>Valerie Smith</t>
  </si>
  <si>
    <t>Sandra Cafferky</t>
  </si>
  <si>
    <t>Noleen Laughton</t>
  </si>
  <si>
    <t>Maria Menendez Sepulveda - 3 children's memberships</t>
  </si>
  <si>
    <t>Emma Stanley hcap</t>
  </si>
  <si>
    <t>misc Hcap fees</t>
  </si>
  <si>
    <t>Ciara Kummert</t>
  </si>
  <si>
    <t>Orla Lynch cship</t>
  </si>
  <si>
    <t>John Kelly cship</t>
  </si>
  <si>
    <t>Muireann de Paor</t>
  </si>
  <si>
    <t>Orla Lynch Lights</t>
  </si>
  <si>
    <t>John Gray</t>
  </si>
  <si>
    <t>Alan and Dervela Bothwell lights and cship</t>
  </si>
  <si>
    <t>Frank Dalton (august)</t>
  </si>
  <si>
    <t>Dan Waring</t>
  </si>
  <si>
    <t>Misc cship fees</t>
  </si>
  <si>
    <t>Aine O.Neill</t>
  </si>
  <si>
    <t>Denis Daly (lights</t>
  </si>
  <si>
    <t>October</t>
  </si>
  <si>
    <t>Balls</t>
  </si>
  <si>
    <t>Emma Stanley - Tennis Balls</t>
  </si>
  <si>
    <t>Web Booking System (HCI Cons)</t>
  </si>
  <si>
    <t>Clontarf Parish Lights /Maintenance</t>
  </si>
  <si>
    <t>Web booking system</t>
  </si>
  <si>
    <t>Parish</t>
  </si>
  <si>
    <t>Misc.(explain)</t>
  </si>
  <si>
    <t>Affiliation fees</t>
  </si>
  <si>
    <t>COVID 19 expenditure</t>
  </si>
  <si>
    <t>Cheque - refreshments for AGM</t>
  </si>
  <si>
    <t>Bank Fees</t>
  </si>
  <si>
    <t>Susan Byrne (florist - gift for outgoing chair)</t>
  </si>
  <si>
    <t>Wesleigh O'Hagan BBQ</t>
  </si>
  <si>
    <t>Leaflets - Fingal Print</t>
  </si>
  <si>
    <t>Sign - Fingal Print</t>
  </si>
  <si>
    <t>Simply Sanatise</t>
  </si>
  <si>
    <t>Mycourts - miles invoice 12628</t>
  </si>
  <si>
    <t>Wes coaching</t>
  </si>
  <si>
    <t>elaine coaching and social</t>
  </si>
  <si>
    <t>Chanel captain's costs</t>
  </si>
  <si>
    <t>elaine black box</t>
  </si>
  <si>
    <t>Tennis Ireland Affiliation fees</t>
  </si>
  <si>
    <t>Mycourts, invoices Feb, July, Aug, Sept 180GBP</t>
  </si>
  <si>
    <t>Court Care Ireland</t>
  </si>
  <si>
    <t>webhost</t>
  </si>
  <si>
    <t>Elaine Flood notice board</t>
  </si>
  <si>
    <t>Social</t>
  </si>
  <si>
    <t>TOTAL</t>
  </si>
  <si>
    <t>Dublin City Council</t>
  </si>
  <si>
    <t>Muireann de Paor (membership refund)</t>
  </si>
  <si>
    <t>Deirdre Ni Chaomhanaigh</t>
  </si>
  <si>
    <t>Richard O'Reilly, trophy engraving</t>
  </si>
  <si>
    <t>Dublin City Council COVID-19</t>
  </si>
  <si>
    <t>mycourts, invoices Oct, Nov, Dec (135GBP) 13042, 13166, 13285</t>
  </si>
  <si>
    <t>Income</t>
  </si>
  <si>
    <t>Total income</t>
  </si>
  <si>
    <t>Expenditure</t>
  </si>
  <si>
    <t>COVID-19</t>
  </si>
  <si>
    <t>Bank fees</t>
  </si>
  <si>
    <t>Total expenditure</t>
  </si>
  <si>
    <t>Actual Year Ending 31/01/2021</t>
  </si>
  <si>
    <t>Actual Year Ending 31/01/2020</t>
  </si>
  <si>
    <t>Donations</t>
  </si>
  <si>
    <t>League playing costs</t>
  </si>
  <si>
    <t>Maintenance</t>
  </si>
  <si>
    <t>Accounts from 01 February 2020 to 31 January 2021</t>
  </si>
  <si>
    <t>Surplus/(Deficit)</t>
  </si>
  <si>
    <t>Depreciation</t>
  </si>
  <si>
    <t>Net Surplus/(Deficit)</t>
  </si>
  <si>
    <t>Accumulated Surplus</t>
  </si>
  <si>
    <t>Balance Sheet</t>
  </si>
  <si>
    <t>Fixed Assets</t>
  </si>
  <si>
    <t>Bank</t>
  </si>
  <si>
    <t>Debtors</t>
  </si>
  <si>
    <t>Cash on Hand</t>
  </si>
  <si>
    <t>Total Assets</t>
  </si>
  <si>
    <t>Creditors</t>
  </si>
  <si>
    <t>Net Assets</t>
  </si>
  <si>
    <t>€</t>
  </si>
  <si>
    <t>Current Year</t>
  </si>
  <si>
    <t>Account Balance 31 January 2021 per statement</t>
  </si>
  <si>
    <t>Difference</t>
  </si>
  <si>
    <t>Balance per accounts</t>
  </si>
  <si>
    <t>Less cheque yet to be presented (186)</t>
  </si>
  <si>
    <t>Subtotal</t>
  </si>
  <si>
    <t>Total</t>
  </si>
  <si>
    <t>(none)</t>
  </si>
  <si>
    <t>Creditors for Y/E 31 January 2021</t>
  </si>
  <si>
    <t>Debtors for Year Ending 31 January 2021</t>
  </si>
  <si>
    <t>Parish Contribution</t>
  </si>
  <si>
    <t>Opening Stock</t>
  </si>
  <si>
    <t>#</t>
  </si>
  <si>
    <t>75th Anniversary T-shirts</t>
  </si>
  <si>
    <t>T-Shirts Sold - income</t>
  </si>
  <si>
    <t>T-Shirt Stock remaining</t>
  </si>
  <si>
    <t>T-Shirts Stock Reminaing</t>
  </si>
  <si>
    <t>Value</t>
  </si>
  <si>
    <t>15 Men Large</t>
  </si>
  <si>
    <t>15 units at €10</t>
  </si>
  <si>
    <t>15 Men Extra Large</t>
  </si>
  <si>
    <t>Stock now obsolete, written off during year</t>
  </si>
  <si>
    <t>Closing Balance 31st March 2014</t>
  </si>
  <si>
    <t>Written off in 2012/2013 accounts</t>
  </si>
  <si>
    <t>Stock Reconciliation of Clontarf Parish Tennis Club as at 31st Jan 2021</t>
  </si>
  <si>
    <t>MyCourts (web booking system January 2021)</t>
  </si>
  <si>
    <t>Misc.</t>
  </si>
  <si>
    <t>Balance fwd.</t>
  </si>
  <si>
    <t>Bank Reconciliation Form Y/E 31 January 2021</t>
  </si>
  <si>
    <t>Opening Balance 31 January 2020 per statement</t>
  </si>
  <si>
    <t>Parish Contribution y/e Jan 2020 (Feb 2020)</t>
  </si>
  <si>
    <t>Parish Contribution y/e Jan 2021 (Nov 2020)</t>
  </si>
  <si>
    <t>Parish lights/maintenance</t>
  </si>
  <si>
    <t>Captain's costs</t>
  </si>
  <si>
    <t>Opening accrual</t>
  </si>
  <si>
    <t>Accruing Y/E 31 January 2021</t>
  </si>
  <si>
    <t>Adj to Prior year Correct</t>
  </si>
  <si>
    <t xml:space="preserve">Check = 0 or &lt; 1 </t>
  </si>
  <si>
    <t>Treasurers Report</t>
  </si>
  <si>
    <t>Membership Subscriptions :</t>
  </si>
  <si>
    <t>Floodlight Revenue :</t>
  </si>
  <si>
    <t>Total Income:</t>
  </si>
  <si>
    <t>Total Expenditure</t>
  </si>
  <si>
    <t>Current Year Deficit:</t>
  </si>
  <si>
    <t>Recommendations:</t>
  </si>
  <si>
    <t>Membership Subscriptions for year 2020-2021</t>
  </si>
  <si>
    <t>Senior - €220   (payment before Mar 31st discounted to €200) - includes Tennis Ireland Affiliation Fee</t>
  </si>
  <si>
    <t>Family - €440  ( payment before Mar 31st discounted to €400) - Includes Tennis Ireland Affiliation Fee</t>
  </si>
  <si>
    <t xml:space="preserve">Student - €90  </t>
  </si>
  <si>
    <t>Over 65 - €70</t>
  </si>
  <si>
    <t xml:space="preserve"> </t>
  </si>
  <si>
    <t>Junior - €15</t>
  </si>
  <si>
    <t>Pavilion - €30</t>
  </si>
  <si>
    <t>Hon. Treasurer</t>
  </si>
  <si>
    <t>Accounts to 31 Jan 2021</t>
  </si>
  <si>
    <t>Income level is in-line with increased membership numbers.</t>
  </si>
  <si>
    <t>It is also recommended that we continue with our policy of no joining fees for 2020/2021 to encourage new memberships.</t>
  </si>
  <si>
    <t>The Committee wish to propose membership subscriptions for the year to 31 January 2022</t>
  </si>
  <si>
    <t>16th February 2021</t>
  </si>
  <si>
    <t>Finbar Mohan</t>
  </si>
  <si>
    <t>External Auditor</t>
  </si>
  <si>
    <t>This year we received Grants for both Covid related expenditure and for running a Junior Tennis Program. Our expenditure relating to the running of our tennis tournaments was minimal, again as a direct impact from Covid Restrictions. The surplus noted in Tournament Fees is unlikely to be repeated in future years. Given the profile and make up of the club we will continue to encourage and fund our club social and playing events noting that we will always end up paying out more than we take in. However as noted in our prior year Treasurers report the Club will look at our funding model for our in-house events.</t>
  </si>
  <si>
    <t>Operational Expenditure decreased by over €800. This is largely due to the reduced Tennis Ireland affiliation costs owing to the impact of Covid restrictions which saw many league events cancelled. The Club incurred increased maintenance fees and costs around the installation of PPE equipment to allow for the opening of the courts. The expenditure includes the release of an accrual for the value of €701. This is shown as a prior year adjustment as it should have been released in 2020 accounts. The Social Costs include an amount of €1156 for a BBQ which was agreed upon at our last AGM.</t>
  </si>
  <si>
    <t>Membership subscriptions increased this year by over €2000. This is a reflection on the increased number of Juniors who joined the club thanks to the summer coaching program. In addition as Covid saw Tennis being an allowed support it resulted in additional members seeking to join our club.</t>
  </si>
  <si>
    <t>As a result of playing restrictions our lights income and related expenditure decreased significantly this year. This is a direct result Covid restrictions have had on our club and are unlikely to be repeated in future years.</t>
  </si>
  <si>
    <t>The Income and Expenditure accounts shows a surplus of €1502 is significantly improved upon last year - however is likely to be the result of reduced spending on Lights, Tournament Fees etc. When combined with last years accumulated deficit we have an overall surplus of €1250. Cash in hand in the bank at the end of the year of €13,400 - but of note Parish Contribution is yet to be paid.</t>
  </si>
  <si>
    <t>Sports Capital Funding Application:</t>
  </si>
  <si>
    <t>It is recommended that, as agreed with Rev. Lesley, we postpone making a Parish Contribution until after the results of our application for Sports Capital Funding for new floodlights. The amount to be contributed to the Parish will be revisited following on the outcome of the application for capital funding.</t>
  </si>
  <si>
    <t>The club has received a quote of €13,000 for new floodlights. Having discussed with the Parish, it is proposed that the club apply to the Department for capital funding. As part of the scoring for applications is based on how much of a club's own money will be put towards any project, the Committee proposes to apply to the Department committing to cover 50% of the costs of the project, and seeking State funding for the other 50%.</t>
  </si>
  <si>
    <t>Clontarf Parish Tennis Club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</si>
</sst>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Red]\(#,##0\)"/>
    <numFmt numFmtId="165" formatCode="_-* #,##0_-;\-* #,##0_-;_-* &quot;-&quot;??_-;_-@_-"/>
    <numFmt numFmtId="166" formatCode="_-* #,##0_-;\-* #,##0_-;_-* \-??_-;_-@_-"/>
    <numFmt numFmtId="167" formatCode="[$€-1809]#,##0;\-[$€-1809]#,##0"/>
  </numFmts>
  <fonts count="16" x14ac:knownFonts="1">
    <font>
      <sz val="11"/>
      <color theme="1"/>
      <name val="Calibri"/>
      <family val="2"/>
      <scheme val="minor"/>
    </font>
    <font>
      <b/>
      <sz val="11"/>
      <color theme="1"/>
      <name val="Calibri"/>
      <family val="2"/>
      <scheme val="minor"/>
    </font>
    <font>
      <sz val="12"/>
      <name val="Arial"/>
      <family val="2"/>
    </font>
    <font>
      <b/>
      <sz val="12"/>
      <name val="Arial"/>
      <family val="2"/>
    </font>
    <font>
      <b/>
      <sz val="11"/>
      <color theme="1"/>
      <name val="Arial"/>
      <family val="2"/>
    </font>
    <font>
      <sz val="10"/>
      <name val="Arial"/>
      <family val="2"/>
    </font>
    <font>
      <b/>
      <sz val="10"/>
      <name val="Arial"/>
      <family val="2"/>
    </font>
    <font>
      <u/>
      <sz val="10"/>
      <name val="Arial"/>
      <family val="2"/>
    </font>
    <font>
      <sz val="11"/>
      <color theme="1"/>
      <name val="Calibri"/>
      <family val="2"/>
      <scheme val="minor"/>
    </font>
    <font>
      <sz val="11"/>
      <color rgb="FFFF0000"/>
      <name val="Calibri"/>
      <family val="2"/>
      <scheme val="minor"/>
    </font>
    <font>
      <b/>
      <sz val="14"/>
      <name val="Arial"/>
      <family val="2"/>
    </font>
    <font>
      <sz val="14"/>
      <name val="Arial"/>
      <family val="2"/>
    </font>
    <font>
      <sz val="14"/>
      <color indexed="8"/>
      <name val="Arial"/>
      <family val="2"/>
    </font>
    <font>
      <sz val="14"/>
      <color indexed="10"/>
      <name val="Arial"/>
      <family val="2"/>
    </font>
    <font>
      <b/>
      <sz val="14"/>
      <color indexed="8"/>
      <name val="Arial"/>
      <family val="2"/>
    </font>
    <font>
      <sz val="16"/>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5" tint="0.39997558519241921"/>
        <bgColor indexed="64"/>
      </patternFill>
    </fill>
    <fill>
      <patternFill patternType="solid">
        <fgColor rgb="FFFFFF00"/>
        <bgColor indexed="64"/>
      </patternFill>
    </fill>
    <fill>
      <patternFill patternType="solid">
        <fgColor rgb="FFC0C0C0"/>
        <bgColor rgb="FFCCCCFF"/>
      </patternFill>
    </fill>
    <fill>
      <patternFill patternType="solid">
        <fgColor theme="0" tint="-4.9989318521683403E-2"/>
        <bgColor indexed="64"/>
      </patternFill>
    </fill>
  </fills>
  <borders count="5">
    <border>
      <left/>
      <right/>
      <top/>
      <bottom/>
      <diagonal/>
    </border>
    <border>
      <left/>
      <right style="thin">
        <color indexed="64"/>
      </right>
      <top/>
      <bottom/>
      <diagonal/>
    </border>
    <border>
      <left/>
      <right/>
      <top style="thin">
        <color indexed="64"/>
      </top>
      <bottom style="thin">
        <color indexed="64"/>
      </bottom>
      <diagonal/>
    </border>
    <border>
      <left/>
      <right/>
      <top style="thin">
        <color rgb="FF000000"/>
      </top>
      <bottom style="double">
        <color rgb="FF000000"/>
      </bottom>
      <diagonal/>
    </border>
    <border>
      <left/>
      <right/>
      <top style="thin">
        <color indexed="64"/>
      </top>
      <bottom style="double">
        <color indexed="64"/>
      </bottom>
      <diagonal/>
    </border>
  </borders>
  <cellStyleXfs count="2">
    <xf numFmtId="0" fontId="0" fillId="0" borderId="0"/>
    <xf numFmtId="43" fontId="8" fillId="0" borderId="0" applyFont="0" applyFill="0" applyBorder="0" applyAlignment="0" applyProtection="0"/>
  </cellStyleXfs>
  <cellXfs count="71">
    <xf numFmtId="0" fontId="0" fillId="0" borderId="0" xfId="0"/>
    <xf numFmtId="0" fontId="2" fillId="0" borderId="0" xfId="0" applyFont="1" applyAlignment="1">
      <alignment horizontal="left"/>
    </xf>
    <xf numFmtId="17" fontId="0" fillId="0" borderId="0" xfId="0" applyNumberFormat="1"/>
    <xf numFmtId="0" fontId="0" fillId="2" borderId="0" xfId="0" applyFill="1"/>
    <xf numFmtId="0" fontId="1" fillId="0" borderId="0" xfId="0" applyFont="1"/>
    <xf numFmtId="0" fontId="2" fillId="0" borderId="0" xfId="0" applyFont="1" applyFill="1" applyAlignment="1">
      <alignment horizontal="left"/>
    </xf>
    <xf numFmtId="0" fontId="0" fillId="3" borderId="0" xfId="0" applyFill="1"/>
    <xf numFmtId="0" fontId="0" fillId="3" borderId="1" xfId="0" applyFill="1" applyBorder="1"/>
    <xf numFmtId="0" fontId="3" fillId="0" borderId="1" xfId="0" applyFont="1" applyFill="1" applyBorder="1" applyAlignment="1">
      <alignment horizontal="center"/>
    </xf>
    <xf numFmtId="4" fontId="3" fillId="0" borderId="1" xfId="0" applyNumberFormat="1" applyFont="1" applyFill="1" applyBorder="1" applyAlignment="1">
      <alignment horizontal="center"/>
    </xf>
    <xf numFmtId="0" fontId="0" fillId="0" borderId="1" xfId="0" applyBorder="1"/>
    <xf numFmtId="0" fontId="1" fillId="0" borderId="1" xfId="0" applyFont="1" applyBorder="1"/>
    <xf numFmtId="0" fontId="0" fillId="2" borderId="1" xfId="0" applyFill="1" applyBorder="1"/>
    <xf numFmtId="0" fontId="2" fillId="0" borderId="1" xfId="0" applyFont="1" applyBorder="1" applyAlignment="1">
      <alignment horizontal="center"/>
    </xf>
    <xf numFmtId="0" fontId="4" fillId="0" borderId="1" xfId="0" applyFont="1" applyBorder="1" applyAlignment="1">
      <alignment horizontal="center"/>
    </xf>
    <xf numFmtId="0" fontId="4" fillId="0" borderId="0" xfId="0" applyFont="1" applyAlignment="1">
      <alignment horizontal="center"/>
    </xf>
    <xf numFmtId="4" fontId="0" fillId="0" borderId="0" xfId="0" applyNumberFormat="1"/>
    <xf numFmtId="0" fontId="0" fillId="4" borderId="0" xfId="0" applyFill="1"/>
    <xf numFmtId="4" fontId="1" fillId="0" borderId="0" xfId="0" applyNumberFormat="1" applyFont="1"/>
    <xf numFmtId="3" fontId="1" fillId="0" borderId="0" xfId="0" applyNumberFormat="1" applyFont="1"/>
    <xf numFmtId="0" fontId="1" fillId="0" borderId="2" xfId="0" applyFont="1" applyBorder="1"/>
    <xf numFmtId="3" fontId="1" fillId="0" borderId="2" xfId="0" applyNumberFormat="1" applyFont="1" applyBorder="1"/>
    <xf numFmtId="0" fontId="1" fillId="0" borderId="0" xfId="0" applyFont="1" applyAlignment="1">
      <alignment horizontal="center"/>
    </xf>
    <xf numFmtId="0" fontId="0" fillId="0" borderId="0" xfId="0" applyAlignment="1">
      <alignment horizontal="center"/>
    </xf>
    <xf numFmtId="0" fontId="1" fillId="0" borderId="0" xfId="0" applyFont="1" applyBorder="1"/>
    <xf numFmtId="0" fontId="0" fillId="0" borderId="0" xfId="0" applyBorder="1"/>
    <xf numFmtId="4" fontId="1" fillId="0" borderId="0" xfId="0" applyNumberFormat="1" applyFont="1" applyBorder="1"/>
    <xf numFmtId="4" fontId="0" fillId="0" borderId="0" xfId="0" applyNumberFormat="1" applyBorder="1"/>
    <xf numFmtId="0" fontId="0" fillId="0" borderId="0" xfId="0" applyFill="1" applyBorder="1"/>
    <xf numFmtId="0" fontId="5" fillId="0" borderId="0" xfId="0" applyFont="1" applyFill="1" applyBorder="1"/>
    <xf numFmtId="0" fontId="6" fillId="0" borderId="0" xfId="0" applyFont="1" applyFill="1" applyBorder="1" applyAlignment="1">
      <alignment horizontal="center"/>
    </xf>
    <xf numFmtId="0" fontId="7" fillId="0" borderId="0" xfId="0" applyFont="1" applyFill="1" applyBorder="1"/>
    <xf numFmtId="164" fontId="5" fillId="0" borderId="0" xfId="0" applyNumberFormat="1" applyFont="1" applyFill="1" applyBorder="1"/>
    <xf numFmtId="15" fontId="5" fillId="0" borderId="0" xfId="0" applyNumberFormat="1" applyFont="1" applyFill="1" applyBorder="1"/>
    <xf numFmtId="164" fontId="6" fillId="0" borderId="0" xfId="0" applyNumberFormat="1" applyFont="1" applyFill="1" applyBorder="1"/>
    <xf numFmtId="164" fontId="6" fillId="0" borderId="3" xfId="0" applyNumberFormat="1" applyFont="1" applyFill="1" applyBorder="1"/>
    <xf numFmtId="164" fontId="6" fillId="0" borderId="0" xfId="0" applyNumberFormat="1" applyFont="1" applyFill="1" applyBorder="1" applyAlignment="1">
      <alignment horizontal="center"/>
    </xf>
    <xf numFmtId="3" fontId="0" fillId="0" borderId="0" xfId="0" applyNumberFormat="1"/>
    <xf numFmtId="17" fontId="0" fillId="4" borderId="0" xfId="0" applyNumberFormat="1" applyFill="1"/>
    <xf numFmtId="0" fontId="2" fillId="4" borderId="0" xfId="0" applyFont="1" applyFill="1" applyAlignment="1">
      <alignment horizontal="left"/>
    </xf>
    <xf numFmtId="0" fontId="3" fillId="4" borderId="1" xfId="0" applyFont="1" applyFill="1" applyBorder="1" applyAlignment="1">
      <alignment horizontal="center"/>
    </xf>
    <xf numFmtId="165" fontId="0" fillId="0" borderId="0" xfId="1" applyNumberFormat="1" applyFont="1"/>
    <xf numFmtId="165" fontId="1" fillId="0" borderId="4" xfId="1" applyNumberFormat="1" applyFont="1" applyBorder="1"/>
    <xf numFmtId="165" fontId="0" fillId="0" borderId="0" xfId="0" applyNumberFormat="1"/>
    <xf numFmtId="164" fontId="0" fillId="0" borderId="0" xfId="1" applyNumberFormat="1" applyFont="1"/>
    <xf numFmtId="164" fontId="0" fillId="0" borderId="4" xfId="1" applyNumberFormat="1" applyFont="1" applyBorder="1"/>
    <xf numFmtId="0" fontId="9" fillId="4" borderId="0" xfId="0" applyFont="1" applyFill="1"/>
    <xf numFmtId="165" fontId="9" fillId="4" borderId="0" xfId="1" applyNumberFormat="1" applyFont="1" applyFill="1"/>
    <xf numFmtId="3" fontId="9" fillId="4" borderId="0" xfId="0" applyNumberFormat="1" applyFont="1" applyFill="1"/>
    <xf numFmtId="0" fontId="1" fillId="0" borderId="0" xfId="0" applyFont="1" applyFill="1"/>
    <xf numFmtId="0" fontId="0" fillId="0" borderId="0" xfId="0" applyFill="1"/>
    <xf numFmtId="164" fontId="0" fillId="0" borderId="0" xfId="0" applyNumberFormat="1"/>
    <xf numFmtId="166" fontId="10" fillId="6" borderId="0" xfId="1" applyNumberFormat="1" applyFont="1" applyFill="1" applyBorder="1" applyAlignment="1" applyProtection="1"/>
    <xf numFmtId="0" fontId="11" fillId="6" borderId="0" xfId="0" applyFont="1" applyFill="1" applyAlignment="1">
      <alignment wrapText="1"/>
    </xf>
    <xf numFmtId="0" fontId="11" fillId="0" borderId="0" xfId="0" applyFont="1"/>
    <xf numFmtId="0" fontId="11" fillId="0" borderId="0" xfId="0" applyFont="1" applyAlignment="1">
      <alignment wrapText="1"/>
    </xf>
    <xf numFmtId="166" fontId="10" fillId="0" borderId="0" xfId="1" applyNumberFormat="1" applyFont="1" applyFill="1" applyBorder="1" applyAlignment="1" applyProtection="1"/>
    <xf numFmtId="0" fontId="10" fillId="0" borderId="0" xfId="0" applyFont="1" applyAlignment="1">
      <alignment horizontal="center"/>
    </xf>
    <xf numFmtId="0" fontId="10"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14" fillId="0" borderId="0" xfId="0" applyFont="1" applyAlignment="1">
      <alignment wrapText="1"/>
    </xf>
    <xf numFmtId="167" fontId="12" fillId="0" borderId="0" xfId="0" applyNumberFormat="1" applyFont="1" applyAlignment="1">
      <alignment wrapText="1"/>
    </xf>
    <xf numFmtId="0" fontId="12" fillId="0" borderId="0" xfId="0" applyFont="1" applyAlignment="1">
      <alignment wrapText="1" readingOrder="1"/>
    </xf>
    <xf numFmtId="15" fontId="11" fillId="0" borderId="0" xfId="0" applyNumberFormat="1" applyFont="1" applyAlignment="1">
      <alignment horizontal="left" wrapText="1"/>
    </xf>
    <xf numFmtId="0" fontId="15" fillId="0" borderId="0" xfId="0" applyFont="1"/>
    <xf numFmtId="0" fontId="15" fillId="0" borderId="0" xfId="0" applyFont="1" applyAlignment="1">
      <alignment wrapText="1"/>
    </xf>
    <xf numFmtId="0" fontId="0" fillId="0" borderId="0" xfId="0" applyAlignment="1">
      <alignment wrapText="1"/>
    </xf>
    <xf numFmtId="0" fontId="14" fillId="0" borderId="0" xfId="0" applyFont="1" applyAlignment="1">
      <alignment wrapText="1" readingOrder="1"/>
    </xf>
    <xf numFmtId="0" fontId="1" fillId="0" borderId="0" xfId="0" applyFont="1" applyAlignment="1">
      <alignment horizontal="center"/>
    </xf>
    <xf numFmtId="0" fontId="6" fillId="5" borderId="0"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abSelected="1" workbookViewId="0"/>
  </sheetViews>
  <sheetFormatPr defaultColWidth="8.85546875" defaultRowHeight="15" x14ac:dyDescent="0.25"/>
  <cols>
    <col min="2" max="2" width="150.42578125" style="67" customWidth="1"/>
    <col min="258" max="258" width="150.42578125" customWidth="1"/>
    <col min="514" max="514" width="150.42578125" customWidth="1"/>
    <col min="770" max="770" width="150.42578125" customWidth="1"/>
    <col min="1026" max="1026" width="150.42578125" customWidth="1"/>
    <col min="1282" max="1282" width="150.42578125" customWidth="1"/>
    <col min="1538" max="1538" width="150.42578125" customWidth="1"/>
    <col min="1794" max="1794" width="150.42578125" customWidth="1"/>
    <col min="2050" max="2050" width="150.42578125" customWidth="1"/>
    <col min="2306" max="2306" width="150.42578125" customWidth="1"/>
    <col min="2562" max="2562" width="150.42578125" customWidth="1"/>
    <col min="2818" max="2818" width="150.42578125" customWidth="1"/>
    <col min="3074" max="3074" width="150.42578125" customWidth="1"/>
    <col min="3330" max="3330" width="150.42578125" customWidth="1"/>
    <col min="3586" max="3586" width="150.42578125" customWidth="1"/>
    <col min="3842" max="3842" width="150.42578125" customWidth="1"/>
    <col min="4098" max="4098" width="150.42578125" customWidth="1"/>
    <col min="4354" max="4354" width="150.42578125" customWidth="1"/>
    <col min="4610" max="4610" width="150.42578125" customWidth="1"/>
    <col min="4866" max="4866" width="150.42578125" customWidth="1"/>
    <col min="5122" max="5122" width="150.42578125" customWidth="1"/>
    <col min="5378" max="5378" width="150.42578125" customWidth="1"/>
    <col min="5634" max="5634" width="150.42578125" customWidth="1"/>
    <col min="5890" max="5890" width="150.42578125" customWidth="1"/>
    <col min="6146" max="6146" width="150.42578125" customWidth="1"/>
    <col min="6402" max="6402" width="150.42578125" customWidth="1"/>
    <col min="6658" max="6658" width="150.42578125" customWidth="1"/>
    <col min="6914" max="6914" width="150.42578125" customWidth="1"/>
    <col min="7170" max="7170" width="150.42578125" customWidth="1"/>
    <col min="7426" max="7426" width="150.42578125" customWidth="1"/>
    <col min="7682" max="7682" width="150.42578125" customWidth="1"/>
    <col min="7938" max="7938" width="150.42578125" customWidth="1"/>
    <col min="8194" max="8194" width="150.42578125" customWidth="1"/>
    <col min="8450" max="8450" width="150.42578125" customWidth="1"/>
    <col min="8706" max="8706" width="150.42578125" customWidth="1"/>
    <col min="8962" max="8962" width="150.42578125" customWidth="1"/>
    <col min="9218" max="9218" width="150.42578125" customWidth="1"/>
    <col min="9474" max="9474" width="150.42578125" customWidth="1"/>
    <col min="9730" max="9730" width="150.42578125" customWidth="1"/>
    <col min="9986" max="9986" width="150.42578125" customWidth="1"/>
    <col min="10242" max="10242" width="150.42578125" customWidth="1"/>
    <col min="10498" max="10498" width="150.42578125" customWidth="1"/>
    <col min="10754" max="10754" width="150.42578125" customWidth="1"/>
    <col min="11010" max="11010" width="150.42578125" customWidth="1"/>
    <col min="11266" max="11266" width="150.42578125" customWidth="1"/>
    <col min="11522" max="11522" width="150.42578125" customWidth="1"/>
    <col min="11778" max="11778" width="150.42578125" customWidth="1"/>
    <col min="12034" max="12034" width="150.42578125" customWidth="1"/>
    <col min="12290" max="12290" width="150.42578125" customWidth="1"/>
    <col min="12546" max="12546" width="150.42578125" customWidth="1"/>
    <col min="12802" max="12802" width="150.42578125" customWidth="1"/>
    <col min="13058" max="13058" width="150.42578125" customWidth="1"/>
    <col min="13314" max="13314" width="150.42578125" customWidth="1"/>
    <col min="13570" max="13570" width="150.42578125" customWidth="1"/>
    <col min="13826" max="13826" width="150.42578125" customWidth="1"/>
    <col min="14082" max="14082" width="150.42578125" customWidth="1"/>
    <col min="14338" max="14338" width="150.42578125" customWidth="1"/>
    <col min="14594" max="14594" width="150.42578125" customWidth="1"/>
    <col min="14850" max="14850" width="150.42578125" customWidth="1"/>
    <col min="15106" max="15106" width="150.42578125" customWidth="1"/>
    <col min="15362" max="15362" width="150.42578125" customWidth="1"/>
    <col min="15618" max="15618" width="150.42578125" customWidth="1"/>
    <col min="15874" max="15874" width="150.42578125" customWidth="1"/>
    <col min="16130" max="16130" width="150.42578125" customWidth="1"/>
  </cols>
  <sheetData>
    <row r="1" spans="1:2" ht="18" x14ac:dyDescent="0.25">
      <c r="A1" s="52" t="s">
        <v>229</v>
      </c>
      <c r="B1" s="53"/>
    </row>
    <row r="2" spans="1:2" ht="18" x14ac:dyDescent="0.25">
      <c r="A2" s="52" t="s">
        <v>214</v>
      </c>
      <c r="B2" s="53"/>
    </row>
    <row r="3" spans="1:2" ht="6.75" customHeight="1" x14ac:dyDescent="0.25">
      <c r="A3" s="54"/>
      <c r="B3" s="55"/>
    </row>
    <row r="4" spans="1:2" ht="18" x14ac:dyDescent="0.25">
      <c r="A4" s="56" t="s">
        <v>198</v>
      </c>
      <c r="B4" s="55"/>
    </row>
    <row r="5" spans="1:2" ht="18" x14ac:dyDescent="0.25">
      <c r="A5" s="54"/>
      <c r="B5" s="55"/>
    </row>
    <row r="6" spans="1:2" ht="18" x14ac:dyDescent="0.25">
      <c r="A6" s="57">
        <v>1</v>
      </c>
      <c r="B6" s="58" t="s">
        <v>199</v>
      </c>
    </row>
    <row r="7" spans="1:2" ht="54" x14ac:dyDescent="0.25">
      <c r="A7" s="57"/>
      <c r="B7" s="59" t="s">
        <v>223</v>
      </c>
    </row>
    <row r="8" spans="1:2" ht="18" x14ac:dyDescent="0.25">
      <c r="A8" s="57"/>
      <c r="B8" s="59"/>
    </row>
    <row r="9" spans="1:2" ht="18" x14ac:dyDescent="0.25">
      <c r="A9" s="57"/>
      <c r="B9" s="60"/>
    </row>
    <row r="10" spans="1:2" ht="18" x14ac:dyDescent="0.25">
      <c r="A10" s="57">
        <v>2</v>
      </c>
      <c r="B10" s="61" t="s">
        <v>200</v>
      </c>
    </row>
    <row r="11" spans="1:2" ht="36" x14ac:dyDescent="0.25">
      <c r="A11" s="57"/>
      <c r="B11" s="59" t="s">
        <v>224</v>
      </c>
    </row>
    <row r="12" spans="1:2" ht="18" x14ac:dyDescent="0.25">
      <c r="A12" s="57"/>
      <c r="B12" s="59"/>
    </row>
    <row r="13" spans="1:2" ht="18" x14ac:dyDescent="0.25">
      <c r="A13" s="57">
        <v>3</v>
      </c>
      <c r="B13" s="61" t="s">
        <v>201</v>
      </c>
    </row>
    <row r="14" spans="1:2" ht="18" x14ac:dyDescent="0.25">
      <c r="A14" s="57"/>
      <c r="B14" s="59" t="s">
        <v>215</v>
      </c>
    </row>
    <row r="15" spans="1:2" ht="108" x14ac:dyDescent="0.25">
      <c r="A15" s="57"/>
      <c r="B15" s="59" t="s">
        <v>221</v>
      </c>
    </row>
    <row r="16" spans="1:2" ht="18" x14ac:dyDescent="0.25">
      <c r="A16" s="57"/>
      <c r="B16" s="59"/>
    </row>
    <row r="17" spans="1:2" ht="18" x14ac:dyDescent="0.25">
      <c r="A17" s="57"/>
      <c r="B17" s="59"/>
    </row>
    <row r="18" spans="1:2" ht="18" x14ac:dyDescent="0.25">
      <c r="A18" s="57"/>
      <c r="B18" s="60"/>
    </row>
    <row r="19" spans="1:2" ht="18" x14ac:dyDescent="0.25">
      <c r="A19" s="57">
        <v>4</v>
      </c>
      <c r="B19" s="61" t="s">
        <v>202</v>
      </c>
    </row>
    <row r="20" spans="1:2" ht="108" x14ac:dyDescent="0.25">
      <c r="A20" s="57"/>
      <c r="B20" s="59" t="s">
        <v>222</v>
      </c>
    </row>
    <row r="21" spans="1:2" ht="18" x14ac:dyDescent="0.25">
      <c r="A21" s="57"/>
      <c r="B21" s="62"/>
    </row>
    <row r="22" spans="1:2" ht="18" x14ac:dyDescent="0.25">
      <c r="A22" s="57"/>
      <c r="B22" s="59"/>
    </row>
    <row r="23" spans="1:2" ht="18" x14ac:dyDescent="0.25">
      <c r="A23" s="57">
        <v>5</v>
      </c>
      <c r="B23" s="61" t="s">
        <v>203</v>
      </c>
    </row>
    <row r="24" spans="1:2" ht="72" x14ac:dyDescent="0.25">
      <c r="A24" s="57"/>
      <c r="B24" s="63" t="s">
        <v>225</v>
      </c>
    </row>
    <row r="25" spans="1:2" ht="18" x14ac:dyDescent="0.25">
      <c r="A25" s="57"/>
      <c r="B25" s="63"/>
    </row>
    <row r="26" spans="1:2" ht="18" x14ac:dyDescent="0.25">
      <c r="A26" s="57">
        <v>6</v>
      </c>
      <c r="B26" s="68" t="s">
        <v>226</v>
      </c>
    </row>
    <row r="27" spans="1:2" ht="72" x14ac:dyDescent="0.25">
      <c r="A27" s="57"/>
      <c r="B27" s="63" t="s">
        <v>228</v>
      </c>
    </row>
    <row r="28" spans="1:2" ht="18" x14ac:dyDescent="0.25">
      <c r="A28" s="57"/>
      <c r="B28" s="63"/>
    </row>
    <row r="29" spans="1:2" ht="18" x14ac:dyDescent="0.25">
      <c r="A29" s="57">
        <v>7</v>
      </c>
      <c r="B29" s="61" t="s">
        <v>204</v>
      </c>
    </row>
    <row r="30" spans="1:2" ht="54" x14ac:dyDescent="0.25">
      <c r="A30" s="57"/>
      <c r="B30" s="59" t="s">
        <v>227</v>
      </c>
    </row>
    <row r="31" spans="1:2" ht="36" x14ac:dyDescent="0.25">
      <c r="A31" s="57"/>
      <c r="B31" s="59" t="s">
        <v>216</v>
      </c>
    </row>
    <row r="32" spans="1:2" ht="18" x14ac:dyDescent="0.25">
      <c r="A32" s="57"/>
      <c r="B32" s="59"/>
    </row>
    <row r="33" spans="1:2" ht="18" x14ac:dyDescent="0.25">
      <c r="A33" s="57"/>
      <c r="B33" s="59"/>
    </row>
    <row r="34" spans="1:2" ht="18" x14ac:dyDescent="0.25">
      <c r="A34" s="57">
        <v>8</v>
      </c>
      <c r="B34" s="61" t="s">
        <v>205</v>
      </c>
    </row>
    <row r="35" spans="1:2" ht="18" x14ac:dyDescent="0.25">
      <c r="A35" s="57"/>
      <c r="B35" s="55" t="s">
        <v>217</v>
      </c>
    </row>
    <row r="36" spans="1:2" ht="18" x14ac:dyDescent="0.25">
      <c r="A36" s="57"/>
      <c r="B36" s="59" t="s">
        <v>206</v>
      </c>
    </row>
    <row r="37" spans="1:2" ht="18" x14ac:dyDescent="0.25">
      <c r="A37" s="57"/>
      <c r="B37" s="59" t="s">
        <v>207</v>
      </c>
    </row>
    <row r="38" spans="1:2" ht="18" x14ac:dyDescent="0.25">
      <c r="A38" s="57"/>
      <c r="B38" s="59" t="s">
        <v>208</v>
      </c>
    </row>
    <row r="39" spans="1:2" ht="18" x14ac:dyDescent="0.25">
      <c r="A39" s="57"/>
      <c r="B39" s="59" t="s">
        <v>209</v>
      </c>
    </row>
    <row r="40" spans="1:2" ht="18" x14ac:dyDescent="0.25">
      <c r="A40" s="57" t="s">
        <v>210</v>
      </c>
      <c r="B40" s="59" t="s">
        <v>211</v>
      </c>
    </row>
    <row r="41" spans="1:2" ht="18" x14ac:dyDescent="0.25">
      <c r="A41" s="57"/>
      <c r="B41" s="59" t="s">
        <v>212</v>
      </c>
    </row>
    <row r="42" spans="1:2" ht="18" x14ac:dyDescent="0.25">
      <c r="A42" s="57"/>
      <c r="B42" s="55"/>
    </row>
    <row r="43" spans="1:2" ht="18" x14ac:dyDescent="0.25">
      <c r="A43" s="54"/>
      <c r="B43" s="55"/>
    </row>
    <row r="44" spans="1:2" ht="18" x14ac:dyDescent="0.25">
      <c r="A44" s="54"/>
      <c r="B44" s="55" t="s">
        <v>25</v>
      </c>
    </row>
    <row r="45" spans="1:2" ht="18" x14ac:dyDescent="0.25">
      <c r="A45" s="54"/>
      <c r="B45" s="55" t="s">
        <v>213</v>
      </c>
    </row>
    <row r="46" spans="1:2" ht="18" x14ac:dyDescent="0.25">
      <c r="A46" s="54"/>
      <c r="B46" s="64" t="s">
        <v>218</v>
      </c>
    </row>
    <row r="47" spans="1:2" ht="20.25" x14ac:dyDescent="0.3">
      <c r="A47" s="65"/>
      <c r="B47" s="66"/>
    </row>
    <row r="48" spans="1:2" ht="20.25" x14ac:dyDescent="0.3">
      <c r="A48" s="65"/>
      <c r="B48" s="66" t="s">
        <v>219</v>
      </c>
    </row>
    <row r="49" spans="1:2" ht="20.25" x14ac:dyDescent="0.3">
      <c r="A49" s="65"/>
      <c r="B49" s="66" t="s">
        <v>220</v>
      </c>
    </row>
    <row r="50" spans="1:2" ht="20.25" x14ac:dyDescent="0.3">
      <c r="A50" s="65"/>
      <c r="B50" s="66"/>
    </row>
    <row r="51" spans="1:2" ht="20.25" x14ac:dyDescent="0.3">
      <c r="A51" s="65"/>
      <c r="B51" s="66"/>
    </row>
  </sheetData>
  <sheetProtection password="C0C8" sheet="1" objects="1" scenarios="1"/>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workbookViewId="0">
      <pane ySplit="1" topLeftCell="A84" activePane="bottomLeft" state="frozen"/>
      <selection pane="bottomLeft" activeCell="B94" sqref="B94"/>
    </sheetView>
  </sheetViews>
  <sheetFormatPr defaultRowHeight="15" x14ac:dyDescent="0.25"/>
  <cols>
    <col min="1" max="1" width="9.140625" customWidth="1"/>
    <col min="2" max="2" width="35.28515625" customWidth="1"/>
    <col min="3" max="3" width="9.140625" style="10"/>
    <col min="4" max="4" width="18" customWidth="1"/>
    <col min="5" max="7" width="18.5703125" customWidth="1"/>
    <col min="8" max="8" width="18.42578125" customWidth="1"/>
  </cols>
  <sheetData>
    <row r="1" spans="1:8" s="3" customFormat="1" x14ac:dyDescent="0.25">
      <c r="A1" s="3" t="s">
        <v>0</v>
      </c>
      <c r="B1" s="3" t="s">
        <v>1</v>
      </c>
      <c r="C1" s="12" t="s">
        <v>2</v>
      </c>
      <c r="D1" s="3" t="s">
        <v>3</v>
      </c>
      <c r="E1" s="3" t="s">
        <v>4</v>
      </c>
      <c r="F1" s="3" t="s">
        <v>5</v>
      </c>
      <c r="G1" s="3" t="s">
        <v>6</v>
      </c>
      <c r="H1" s="3" t="s">
        <v>101</v>
      </c>
    </row>
    <row r="2" spans="1:8" ht="15.75" x14ac:dyDescent="0.25">
      <c r="A2" s="2">
        <v>43831</v>
      </c>
      <c r="B2" s="1" t="s">
        <v>7</v>
      </c>
      <c r="C2" s="13">
        <v>200</v>
      </c>
      <c r="F2">
        <v>200</v>
      </c>
    </row>
    <row r="3" spans="1:8" ht="15.75" x14ac:dyDescent="0.25">
      <c r="B3" s="1" t="s">
        <v>8</v>
      </c>
      <c r="C3" s="13">
        <v>260</v>
      </c>
      <c r="F3">
        <v>260</v>
      </c>
    </row>
    <row r="4" spans="1:8" ht="15.75" x14ac:dyDescent="0.25">
      <c r="B4" s="1" t="s">
        <v>9</v>
      </c>
      <c r="C4" s="13">
        <v>100</v>
      </c>
      <c r="D4">
        <v>100</v>
      </c>
    </row>
    <row r="5" spans="1:8" ht="15.75" x14ac:dyDescent="0.25">
      <c r="A5" s="2">
        <v>43862</v>
      </c>
      <c r="B5" s="1" t="s">
        <v>9</v>
      </c>
      <c r="C5" s="13">
        <v>50</v>
      </c>
      <c r="D5">
        <v>50</v>
      </c>
    </row>
    <row r="6" spans="1:8" ht="15.75" x14ac:dyDescent="0.25">
      <c r="B6" s="1" t="s">
        <v>10</v>
      </c>
      <c r="C6" s="13">
        <v>225</v>
      </c>
      <c r="E6">
        <v>225</v>
      </c>
    </row>
    <row r="7" spans="1:8" ht="15.75" x14ac:dyDescent="0.25">
      <c r="A7" s="2">
        <v>43891</v>
      </c>
      <c r="B7" s="1" t="s">
        <v>11</v>
      </c>
      <c r="C7" s="13">
        <v>400</v>
      </c>
      <c r="D7">
        <v>400</v>
      </c>
    </row>
    <row r="8" spans="1:8" ht="15.75" x14ac:dyDescent="0.25">
      <c r="B8" s="1" t="s">
        <v>12</v>
      </c>
      <c r="C8" s="13">
        <v>200</v>
      </c>
      <c r="D8">
        <v>200</v>
      </c>
    </row>
    <row r="9" spans="1:8" ht="15.75" x14ac:dyDescent="0.25">
      <c r="B9" s="1" t="s">
        <v>13</v>
      </c>
      <c r="C9" s="13">
        <v>200</v>
      </c>
      <c r="D9">
        <v>200</v>
      </c>
    </row>
    <row r="10" spans="1:8" ht="15.75" x14ac:dyDescent="0.25">
      <c r="B10" s="1" t="s">
        <v>14</v>
      </c>
      <c r="C10" s="13">
        <v>400</v>
      </c>
      <c r="D10">
        <v>400</v>
      </c>
    </row>
    <row r="11" spans="1:8" ht="15.75" x14ac:dyDescent="0.25">
      <c r="A11" s="2">
        <v>43922</v>
      </c>
      <c r="B11" s="1" t="s">
        <v>9</v>
      </c>
      <c r="C11" s="13">
        <v>100</v>
      </c>
      <c r="D11">
        <v>100</v>
      </c>
    </row>
    <row r="12" spans="1:8" ht="15.75" x14ac:dyDescent="0.25">
      <c r="B12" s="1" t="s">
        <v>15</v>
      </c>
      <c r="C12" s="13">
        <v>180</v>
      </c>
      <c r="D12">
        <v>180</v>
      </c>
    </row>
    <row r="13" spans="1:8" ht="15.75" x14ac:dyDescent="0.25">
      <c r="B13" s="1" t="s">
        <v>16</v>
      </c>
      <c r="C13" s="13">
        <v>400</v>
      </c>
      <c r="D13">
        <v>400</v>
      </c>
    </row>
    <row r="14" spans="1:8" ht="15.75" x14ac:dyDescent="0.25">
      <c r="B14" s="1" t="s">
        <v>17</v>
      </c>
      <c r="C14" s="13">
        <v>200</v>
      </c>
      <c r="D14">
        <v>200</v>
      </c>
    </row>
    <row r="15" spans="1:8" ht="15.75" x14ac:dyDescent="0.25">
      <c r="B15" s="1" t="s">
        <v>18</v>
      </c>
      <c r="C15" s="13">
        <v>70</v>
      </c>
      <c r="D15">
        <v>70</v>
      </c>
    </row>
    <row r="16" spans="1:8" ht="15.75" x14ac:dyDescent="0.25">
      <c r="B16" s="1" t="s">
        <v>19</v>
      </c>
      <c r="C16" s="13">
        <v>200</v>
      </c>
      <c r="D16">
        <v>200</v>
      </c>
    </row>
    <row r="17" spans="1:8" ht="15.75" x14ac:dyDescent="0.25">
      <c r="B17" s="1" t="s">
        <v>20</v>
      </c>
      <c r="C17" s="13">
        <v>30</v>
      </c>
      <c r="H17">
        <v>30</v>
      </c>
    </row>
    <row r="18" spans="1:8" ht="15.75" x14ac:dyDescent="0.25">
      <c r="B18" s="1" t="s">
        <v>9</v>
      </c>
      <c r="C18" s="13">
        <v>50</v>
      </c>
      <c r="D18">
        <v>50</v>
      </c>
    </row>
    <row r="19" spans="1:8" ht="15.75" x14ac:dyDescent="0.25">
      <c r="B19" s="1" t="s">
        <v>21</v>
      </c>
      <c r="C19" s="13">
        <v>200</v>
      </c>
      <c r="D19">
        <v>200</v>
      </c>
    </row>
    <row r="20" spans="1:8" ht="15.75" x14ac:dyDescent="0.25">
      <c r="B20" s="1" t="s">
        <v>22</v>
      </c>
      <c r="C20" s="13">
        <v>200</v>
      </c>
      <c r="D20">
        <v>200</v>
      </c>
    </row>
    <row r="21" spans="1:8" ht="15.75" x14ac:dyDescent="0.25">
      <c r="B21" s="1" t="s">
        <v>23</v>
      </c>
      <c r="C21" s="13">
        <v>200</v>
      </c>
      <c r="D21">
        <v>200</v>
      </c>
    </row>
    <row r="22" spans="1:8" ht="15.75" x14ac:dyDescent="0.25">
      <c r="A22" s="2">
        <v>43952</v>
      </c>
      <c r="B22" s="1" t="s">
        <v>24</v>
      </c>
      <c r="C22" s="13">
        <v>70</v>
      </c>
      <c r="D22">
        <v>70</v>
      </c>
    </row>
    <row r="23" spans="1:8" ht="15.75" x14ac:dyDescent="0.25">
      <c r="B23" s="1" t="s">
        <v>25</v>
      </c>
      <c r="C23" s="13">
        <v>200</v>
      </c>
      <c r="D23">
        <v>200</v>
      </c>
    </row>
    <row r="24" spans="1:8" ht="15.75" x14ac:dyDescent="0.25">
      <c r="B24" s="1" t="s">
        <v>26</v>
      </c>
      <c r="C24" s="13">
        <v>200</v>
      </c>
      <c r="D24">
        <v>200</v>
      </c>
    </row>
    <row r="25" spans="1:8" ht="15.75" x14ac:dyDescent="0.25">
      <c r="B25" s="1" t="s">
        <v>27</v>
      </c>
      <c r="C25" s="13">
        <v>220</v>
      </c>
      <c r="D25">
        <v>220</v>
      </c>
    </row>
    <row r="26" spans="1:8" ht="15.75" x14ac:dyDescent="0.25">
      <c r="B26" s="1" t="s">
        <v>28</v>
      </c>
      <c r="C26" s="13">
        <v>30</v>
      </c>
      <c r="D26">
        <v>30</v>
      </c>
    </row>
    <row r="27" spans="1:8" ht="15.75" x14ac:dyDescent="0.25">
      <c r="B27" s="1" t="s">
        <v>29</v>
      </c>
      <c r="C27" s="13">
        <v>220</v>
      </c>
      <c r="D27">
        <v>220</v>
      </c>
    </row>
    <row r="28" spans="1:8" ht="15.75" x14ac:dyDescent="0.25">
      <c r="B28" s="1" t="s">
        <v>30</v>
      </c>
      <c r="C28" s="13">
        <v>220</v>
      </c>
      <c r="D28">
        <v>220</v>
      </c>
    </row>
    <row r="29" spans="1:8" ht="15.75" x14ac:dyDescent="0.25">
      <c r="B29" s="1" t="s">
        <v>31</v>
      </c>
      <c r="C29" s="13">
        <v>180</v>
      </c>
      <c r="D29">
        <v>180</v>
      </c>
    </row>
    <row r="30" spans="1:8" ht="15.75" x14ac:dyDescent="0.25">
      <c r="B30" s="1" t="s">
        <v>32</v>
      </c>
      <c r="C30" s="13">
        <v>200</v>
      </c>
      <c r="D30">
        <v>200</v>
      </c>
    </row>
    <row r="31" spans="1:8" ht="15.75" x14ac:dyDescent="0.25">
      <c r="B31" s="1" t="s">
        <v>9</v>
      </c>
      <c r="C31" s="13">
        <v>70</v>
      </c>
      <c r="D31">
        <v>70</v>
      </c>
    </row>
    <row r="32" spans="1:8" ht="15.75" x14ac:dyDescent="0.25">
      <c r="B32" s="1" t="s">
        <v>33</v>
      </c>
      <c r="C32" s="13">
        <v>200</v>
      </c>
      <c r="D32">
        <v>200</v>
      </c>
    </row>
    <row r="33" spans="2:8" ht="15.75" x14ac:dyDescent="0.25">
      <c r="B33" s="1" t="s">
        <v>34</v>
      </c>
      <c r="C33" s="13">
        <v>200</v>
      </c>
      <c r="D33">
        <v>200</v>
      </c>
    </row>
    <row r="34" spans="2:8" ht="15.75" x14ac:dyDescent="0.25">
      <c r="B34" s="1" t="s">
        <v>35</v>
      </c>
      <c r="C34" s="13">
        <v>70</v>
      </c>
      <c r="D34">
        <v>70</v>
      </c>
    </row>
    <row r="35" spans="2:8" ht="15.75" x14ac:dyDescent="0.25">
      <c r="B35" s="1" t="s">
        <v>36</v>
      </c>
      <c r="C35" s="13">
        <v>440</v>
      </c>
      <c r="D35">
        <v>440</v>
      </c>
    </row>
    <row r="36" spans="2:8" ht="15.75" x14ac:dyDescent="0.25">
      <c r="B36" s="1" t="s">
        <v>37</v>
      </c>
      <c r="C36" s="13">
        <v>220</v>
      </c>
      <c r="D36">
        <v>220</v>
      </c>
    </row>
    <row r="37" spans="2:8" ht="15.75" x14ac:dyDescent="0.25">
      <c r="B37" s="1" t="s">
        <v>38</v>
      </c>
      <c r="C37" s="13">
        <v>10</v>
      </c>
      <c r="H37">
        <v>10</v>
      </c>
    </row>
    <row r="38" spans="2:8" ht="15.75" x14ac:dyDescent="0.25">
      <c r="B38" s="1" t="s">
        <v>39</v>
      </c>
      <c r="C38" s="13">
        <v>250</v>
      </c>
      <c r="D38">
        <v>250</v>
      </c>
    </row>
    <row r="39" spans="2:8" ht="15.75" x14ac:dyDescent="0.25">
      <c r="B39" s="1" t="s">
        <v>40</v>
      </c>
      <c r="C39" s="13">
        <v>145</v>
      </c>
      <c r="D39">
        <v>145</v>
      </c>
    </row>
    <row r="40" spans="2:8" ht="15.75" x14ac:dyDescent="0.25">
      <c r="B40" s="1" t="s">
        <v>41</v>
      </c>
      <c r="C40" s="13">
        <v>70</v>
      </c>
      <c r="D40">
        <v>70</v>
      </c>
    </row>
    <row r="41" spans="2:8" ht="15.75" x14ac:dyDescent="0.25">
      <c r="B41" s="1" t="s">
        <v>42</v>
      </c>
      <c r="C41" s="13">
        <v>200</v>
      </c>
      <c r="D41">
        <v>200</v>
      </c>
    </row>
    <row r="42" spans="2:8" ht="15.75" x14ac:dyDescent="0.25">
      <c r="B42" s="1" t="s">
        <v>43</v>
      </c>
      <c r="C42" s="13">
        <v>200</v>
      </c>
      <c r="D42">
        <v>200</v>
      </c>
    </row>
    <row r="43" spans="2:8" ht="15.75" x14ac:dyDescent="0.25">
      <c r="B43" s="1" t="s">
        <v>44</v>
      </c>
      <c r="C43" s="13">
        <v>70</v>
      </c>
      <c r="D43">
        <v>70</v>
      </c>
    </row>
    <row r="44" spans="2:8" ht="15.75" x14ac:dyDescent="0.25">
      <c r="B44" s="1" t="s">
        <v>45</v>
      </c>
      <c r="C44" s="13">
        <v>200</v>
      </c>
      <c r="D44">
        <v>200</v>
      </c>
    </row>
    <row r="45" spans="2:8" ht="15.75" x14ac:dyDescent="0.25">
      <c r="B45" s="1" t="s">
        <v>46</v>
      </c>
      <c r="C45" s="13">
        <v>200</v>
      </c>
      <c r="D45">
        <v>200</v>
      </c>
    </row>
    <row r="46" spans="2:8" ht="15.75" x14ac:dyDescent="0.25">
      <c r="B46" s="1" t="s">
        <v>47</v>
      </c>
      <c r="C46" s="13">
        <v>10</v>
      </c>
      <c r="H46">
        <v>10</v>
      </c>
    </row>
    <row r="47" spans="2:8" ht="15.75" x14ac:dyDescent="0.25">
      <c r="B47" s="1" t="s">
        <v>48</v>
      </c>
      <c r="C47" s="13">
        <v>220</v>
      </c>
      <c r="D47">
        <v>220</v>
      </c>
    </row>
    <row r="48" spans="2:8" ht="15.75" x14ac:dyDescent="0.25">
      <c r="B48" s="1" t="s">
        <v>49</v>
      </c>
      <c r="C48" s="13">
        <v>70</v>
      </c>
      <c r="D48">
        <v>70</v>
      </c>
    </row>
    <row r="49" spans="1:8" ht="15.75" x14ac:dyDescent="0.25">
      <c r="B49" s="1" t="s">
        <v>50</v>
      </c>
      <c r="C49" s="13">
        <v>440</v>
      </c>
      <c r="D49">
        <v>440</v>
      </c>
    </row>
    <row r="50" spans="1:8" ht="15.75" x14ac:dyDescent="0.25">
      <c r="B50" s="1" t="s">
        <v>51</v>
      </c>
      <c r="C50" s="13">
        <v>220</v>
      </c>
      <c r="D50">
        <v>220</v>
      </c>
    </row>
    <row r="51" spans="1:8" ht="15.75" x14ac:dyDescent="0.25">
      <c r="B51" s="1" t="s">
        <v>52</v>
      </c>
      <c r="C51" s="13">
        <v>400</v>
      </c>
      <c r="D51">
        <v>400</v>
      </c>
    </row>
    <row r="52" spans="1:8" ht="15.75" x14ac:dyDescent="0.25">
      <c r="B52" s="1" t="s">
        <v>53</v>
      </c>
      <c r="C52" s="13">
        <v>265</v>
      </c>
      <c r="D52">
        <v>265</v>
      </c>
    </row>
    <row r="53" spans="1:8" ht="15.75" x14ac:dyDescent="0.25">
      <c r="B53" s="1" t="s">
        <v>54</v>
      </c>
      <c r="C53" s="13">
        <v>440</v>
      </c>
      <c r="D53">
        <v>440</v>
      </c>
    </row>
    <row r="54" spans="1:8" ht="15.75" x14ac:dyDescent="0.25">
      <c r="A54" s="2">
        <v>43983</v>
      </c>
      <c r="B54" s="1" t="s">
        <v>55</v>
      </c>
      <c r="C54" s="13">
        <v>220</v>
      </c>
      <c r="D54">
        <v>220</v>
      </c>
    </row>
    <row r="55" spans="1:8" ht="15.75" x14ac:dyDescent="0.25">
      <c r="B55" s="1" t="s">
        <v>56</v>
      </c>
      <c r="C55" s="13">
        <v>220</v>
      </c>
      <c r="D55">
        <v>220</v>
      </c>
    </row>
    <row r="56" spans="1:8" ht="15.75" x14ac:dyDescent="0.25">
      <c r="B56" s="1" t="s">
        <v>57</v>
      </c>
      <c r="C56" s="13">
        <v>440</v>
      </c>
      <c r="D56">
        <v>440</v>
      </c>
    </row>
    <row r="57" spans="1:8" ht="15.75" x14ac:dyDescent="0.25">
      <c r="B57" s="1" t="s">
        <v>58</v>
      </c>
      <c r="C57" s="13">
        <v>220</v>
      </c>
      <c r="D57">
        <v>220</v>
      </c>
    </row>
    <row r="58" spans="1:8" ht="15.75" x14ac:dyDescent="0.25">
      <c r="B58" s="1" t="s">
        <v>59</v>
      </c>
      <c r="C58" s="13">
        <v>200</v>
      </c>
      <c r="D58">
        <v>200</v>
      </c>
    </row>
    <row r="59" spans="1:8" ht="15.75" x14ac:dyDescent="0.25">
      <c r="B59" s="1" t="s">
        <v>60</v>
      </c>
      <c r="C59" s="13">
        <v>132.5</v>
      </c>
      <c r="D59">
        <v>132.5</v>
      </c>
    </row>
    <row r="60" spans="1:8" ht="15.75" x14ac:dyDescent="0.25">
      <c r="B60" s="1" t="s">
        <v>61</v>
      </c>
      <c r="C60" s="13">
        <v>200</v>
      </c>
      <c r="D60">
        <v>200</v>
      </c>
    </row>
    <row r="61" spans="1:8" ht="15.75" x14ac:dyDescent="0.25">
      <c r="B61" s="1" t="s">
        <v>62</v>
      </c>
      <c r="C61" s="13">
        <v>5</v>
      </c>
      <c r="H61">
        <v>5</v>
      </c>
    </row>
    <row r="62" spans="1:8" ht="15.75" x14ac:dyDescent="0.25">
      <c r="B62" s="1" t="s">
        <v>63</v>
      </c>
      <c r="C62" s="13">
        <v>15</v>
      </c>
      <c r="H62">
        <v>15</v>
      </c>
    </row>
    <row r="63" spans="1:8" ht="15.75" x14ac:dyDescent="0.25">
      <c r="B63" s="1" t="s">
        <v>64</v>
      </c>
      <c r="C63" s="13">
        <v>10</v>
      </c>
      <c r="H63">
        <v>10</v>
      </c>
    </row>
    <row r="64" spans="1:8" ht="15.75" x14ac:dyDescent="0.25">
      <c r="B64" s="1" t="s">
        <v>65</v>
      </c>
      <c r="C64" s="13">
        <v>440</v>
      </c>
      <c r="D64">
        <v>440</v>
      </c>
    </row>
    <row r="65" spans="2:8" ht="15.75" x14ac:dyDescent="0.25">
      <c r="B65" s="1" t="s">
        <v>66</v>
      </c>
      <c r="C65" s="13">
        <v>180</v>
      </c>
      <c r="D65">
        <v>180</v>
      </c>
    </row>
    <row r="66" spans="2:8" ht="15.75" x14ac:dyDescent="0.25">
      <c r="B66" s="1" t="s">
        <v>67</v>
      </c>
      <c r="C66" s="13">
        <v>90</v>
      </c>
      <c r="D66">
        <v>90</v>
      </c>
    </row>
    <row r="67" spans="2:8" ht="15.75" x14ac:dyDescent="0.25">
      <c r="B67" s="1" t="s">
        <v>68</v>
      </c>
      <c r="C67" s="13">
        <v>220</v>
      </c>
      <c r="D67">
        <v>220</v>
      </c>
    </row>
    <row r="68" spans="2:8" ht="15.75" x14ac:dyDescent="0.25">
      <c r="B68" s="1" t="s">
        <v>69</v>
      </c>
      <c r="C68" s="13">
        <v>30</v>
      </c>
      <c r="D68">
        <v>30</v>
      </c>
    </row>
    <row r="69" spans="2:8" ht="15.75" x14ac:dyDescent="0.25">
      <c r="B69" s="1" t="s">
        <v>70</v>
      </c>
      <c r="C69" s="13">
        <v>235</v>
      </c>
      <c r="D69">
        <v>235</v>
      </c>
    </row>
    <row r="70" spans="2:8" ht="15.75" x14ac:dyDescent="0.25">
      <c r="B70" s="1" t="s">
        <v>71</v>
      </c>
      <c r="C70" s="13">
        <v>440</v>
      </c>
      <c r="D70">
        <v>440</v>
      </c>
    </row>
    <row r="71" spans="2:8" ht="15.75" x14ac:dyDescent="0.25">
      <c r="B71" s="1" t="s">
        <v>72</v>
      </c>
      <c r="C71" s="13">
        <v>220</v>
      </c>
      <c r="D71">
        <v>220</v>
      </c>
    </row>
    <row r="72" spans="2:8" ht="15.75" x14ac:dyDescent="0.25">
      <c r="B72" s="1" t="s">
        <v>73</v>
      </c>
      <c r="C72" s="13">
        <v>5</v>
      </c>
      <c r="H72">
        <v>5</v>
      </c>
    </row>
    <row r="73" spans="2:8" ht="15.75" x14ac:dyDescent="0.25">
      <c r="B73" s="1" t="s">
        <v>74</v>
      </c>
      <c r="C73" s="13">
        <v>110</v>
      </c>
      <c r="D73">
        <v>110</v>
      </c>
    </row>
    <row r="74" spans="2:8" ht="15.75" x14ac:dyDescent="0.25">
      <c r="B74" s="1" t="s">
        <v>75</v>
      </c>
      <c r="C74" s="13">
        <v>70</v>
      </c>
      <c r="D74">
        <v>70</v>
      </c>
    </row>
    <row r="75" spans="2:8" ht="15.75" x14ac:dyDescent="0.25">
      <c r="B75" s="1" t="s">
        <v>76</v>
      </c>
      <c r="C75" s="13">
        <v>220</v>
      </c>
      <c r="D75">
        <v>220</v>
      </c>
    </row>
    <row r="76" spans="2:8" ht="15.75" x14ac:dyDescent="0.25">
      <c r="B76" s="1" t="s">
        <v>77</v>
      </c>
      <c r="C76" s="13">
        <v>290</v>
      </c>
      <c r="D76">
        <v>290</v>
      </c>
    </row>
    <row r="77" spans="2:8" ht="15.75" x14ac:dyDescent="0.25">
      <c r="B77" s="1" t="s">
        <v>78</v>
      </c>
      <c r="C77" s="13">
        <v>30</v>
      </c>
      <c r="D77">
        <v>30</v>
      </c>
    </row>
    <row r="78" spans="2:8" ht="15.75" x14ac:dyDescent="0.25">
      <c r="B78" s="1" t="s">
        <v>74</v>
      </c>
      <c r="C78" s="13">
        <v>110</v>
      </c>
      <c r="D78">
        <v>110</v>
      </c>
    </row>
    <row r="79" spans="2:8" ht="15.75" x14ac:dyDescent="0.25">
      <c r="B79" s="1" t="s">
        <v>79</v>
      </c>
      <c r="C79" s="13">
        <v>15</v>
      </c>
      <c r="D79">
        <v>15</v>
      </c>
    </row>
    <row r="80" spans="2:8" ht="15.75" x14ac:dyDescent="0.25">
      <c r="B80" s="1" t="s">
        <v>80</v>
      </c>
      <c r="C80" s="13">
        <v>220</v>
      </c>
      <c r="D80">
        <v>220</v>
      </c>
    </row>
    <row r="81" spans="1:6" ht="15.75" x14ac:dyDescent="0.25">
      <c r="B81" s="1" t="s">
        <v>81</v>
      </c>
      <c r="C81" s="13">
        <v>90</v>
      </c>
      <c r="D81">
        <v>90</v>
      </c>
    </row>
    <row r="82" spans="1:6" ht="15.75" x14ac:dyDescent="0.25">
      <c r="A82" s="2">
        <v>44013</v>
      </c>
      <c r="B82" s="1" t="s">
        <v>82</v>
      </c>
      <c r="C82" s="13">
        <v>220</v>
      </c>
      <c r="D82">
        <v>220</v>
      </c>
    </row>
    <row r="83" spans="1:6" ht="15.75" x14ac:dyDescent="0.25">
      <c r="B83" s="1" t="s">
        <v>83</v>
      </c>
      <c r="C83" s="13">
        <v>90</v>
      </c>
      <c r="D83">
        <v>90</v>
      </c>
    </row>
    <row r="84" spans="1:6" ht="15.75" x14ac:dyDescent="0.25">
      <c r="B84" s="1" t="s">
        <v>84</v>
      </c>
      <c r="C84" s="13">
        <v>220</v>
      </c>
      <c r="D84">
        <v>220</v>
      </c>
    </row>
    <row r="85" spans="1:6" ht="15.75" x14ac:dyDescent="0.25">
      <c r="B85" t="s">
        <v>85</v>
      </c>
      <c r="C85" s="13">
        <v>45</v>
      </c>
      <c r="D85">
        <v>45</v>
      </c>
    </row>
    <row r="86" spans="1:6" ht="15.75" x14ac:dyDescent="0.25">
      <c r="A86" s="2">
        <v>44044</v>
      </c>
      <c r="B86" s="1" t="s">
        <v>86</v>
      </c>
      <c r="C86" s="13">
        <v>10</v>
      </c>
      <c r="F86">
        <v>10</v>
      </c>
    </row>
    <row r="87" spans="1:6" ht="15.75" x14ac:dyDescent="0.25">
      <c r="B87" s="1" t="s">
        <v>87</v>
      </c>
      <c r="C87" s="13">
        <v>140</v>
      </c>
      <c r="F87">
        <v>140</v>
      </c>
    </row>
    <row r="88" spans="1:6" ht="15.75" x14ac:dyDescent="0.25">
      <c r="B88" s="1" t="s">
        <v>88</v>
      </c>
      <c r="C88" s="13">
        <v>90</v>
      </c>
      <c r="D88">
        <v>90</v>
      </c>
    </row>
    <row r="89" spans="1:6" ht="15.75" x14ac:dyDescent="0.25">
      <c r="A89" s="2">
        <v>44075</v>
      </c>
      <c r="B89" s="1" t="s">
        <v>89</v>
      </c>
      <c r="C89" s="13">
        <v>10</v>
      </c>
      <c r="F89">
        <v>10</v>
      </c>
    </row>
    <row r="90" spans="1:6" ht="15.75" x14ac:dyDescent="0.25">
      <c r="B90" s="1" t="s">
        <v>90</v>
      </c>
      <c r="C90" s="13">
        <v>20</v>
      </c>
      <c r="F90">
        <v>20</v>
      </c>
    </row>
    <row r="91" spans="1:6" ht="15.75" x14ac:dyDescent="0.25">
      <c r="B91" s="1" t="s">
        <v>91</v>
      </c>
      <c r="C91" s="13">
        <v>100</v>
      </c>
      <c r="D91">
        <v>100</v>
      </c>
    </row>
    <row r="92" spans="1:6" ht="15.75" x14ac:dyDescent="0.25">
      <c r="B92" s="1" t="s">
        <v>92</v>
      </c>
      <c r="C92" s="13">
        <v>10</v>
      </c>
      <c r="E92">
        <v>10</v>
      </c>
    </row>
    <row r="93" spans="1:6" ht="15.75" x14ac:dyDescent="0.25">
      <c r="B93" s="1" t="s">
        <v>93</v>
      </c>
      <c r="C93" s="13">
        <v>100</v>
      </c>
      <c r="D93">
        <v>100</v>
      </c>
    </row>
    <row r="94" spans="1:6" ht="15.75" x14ac:dyDescent="0.25">
      <c r="A94" t="s">
        <v>100</v>
      </c>
      <c r="B94" s="1" t="s">
        <v>94</v>
      </c>
      <c r="C94" s="13">
        <v>70</v>
      </c>
      <c r="E94">
        <v>70</v>
      </c>
    </row>
    <row r="95" spans="1:6" ht="15.75" x14ac:dyDescent="0.25">
      <c r="B95" s="1" t="s">
        <v>95</v>
      </c>
      <c r="C95" s="13">
        <v>200</v>
      </c>
      <c r="D95">
        <v>200</v>
      </c>
    </row>
    <row r="96" spans="1:6" ht="15.75" x14ac:dyDescent="0.25">
      <c r="B96" s="1" t="s">
        <v>96</v>
      </c>
      <c r="C96" s="13">
        <v>100</v>
      </c>
      <c r="D96">
        <v>100</v>
      </c>
    </row>
    <row r="97" spans="1:7" ht="15.75" x14ac:dyDescent="0.25">
      <c r="B97" s="1" t="s">
        <v>97</v>
      </c>
      <c r="C97" s="13">
        <v>105</v>
      </c>
      <c r="F97">
        <v>105</v>
      </c>
    </row>
    <row r="98" spans="1:7" ht="15.75" x14ac:dyDescent="0.25">
      <c r="B98" s="1" t="s">
        <v>98</v>
      </c>
      <c r="C98" s="13">
        <v>100</v>
      </c>
      <c r="D98">
        <v>100</v>
      </c>
    </row>
    <row r="99" spans="1:7" ht="15.75" x14ac:dyDescent="0.25">
      <c r="B99" s="1" t="s">
        <v>99</v>
      </c>
      <c r="C99" s="13">
        <v>20</v>
      </c>
      <c r="E99">
        <v>20</v>
      </c>
    </row>
    <row r="100" spans="1:7" ht="15.75" x14ac:dyDescent="0.25">
      <c r="B100" s="1" t="s">
        <v>30</v>
      </c>
      <c r="C100" s="13">
        <v>20</v>
      </c>
      <c r="E100">
        <v>20</v>
      </c>
    </row>
    <row r="101" spans="1:7" ht="15.75" x14ac:dyDescent="0.25">
      <c r="B101" s="1" t="s">
        <v>131</v>
      </c>
      <c r="C101" s="13">
        <v>100</v>
      </c>
      <c r="D101">
        <v>100</v>
      </c>
    </row>
    <row r="102" spans="1:7" ht="15.75" x14ac:dyDescent="0.25">
      <c r="B102" s="1" t="s">
        <v>129</v>
      </c>
      <c r="C102" s="13">
        <v>350</v>
      </c>
      <c r="G102">
        <v>350</v>
      </c>
    </row>
    <row r="103" spans="1:7" ht="15.75" x14ac:dyDescent="0.25">
      <c r="B103" s="1" t="s">
        <v>45</v>
      </c>
      <c r="C103" s="13">
        <v>20</v>
      </c>
      <c r="E103">
        <v>20</v>
      </c>
    </row>
    <row r="104" spans="1:7" ht="15.75" x14ac:dyDescent="0.25">
      <c r="A104" s="2">
        <v>44136</v>
      </c>
      <c r="B104" s="1" t="s">
        <v>133</v>
      </c>
      <c r="C104" s="10">
        <v>640</v>
      </c>
      <c r="G104">
        <v>640</v>
      </c>
    </row>
    <row r="105" spans="1:7" ht="15.75" x14ac:dyDescent="0.25">
      <c r="A105" s="2">
        <v>44166</v>
      </c>
      <c r="B105" s="1" t="s">
        <v>46</v>
      </c>
      <c r="C105" s="10">
        <v>20</v>
      </c>
      <c r="E105">
        <v>20</v>
      </c>
    </row>
    <row r="120" spans="2:8" x14ac:dyDescent="0.25">
      <c r="B120" s="4" t="s">
        <v>128</v>
      </c>
      <c r="C120" s="11">
        <f t="shared" ref="C120:H120" si="0">SUM(C2:C119)</f>
        <v>17492.5</v>
      </c>
      <c r="D120">
        <f t="shared" si="0"/>
        <v>15287.5</v>
      </c>
      <c r="E120">
        <f t="shared" si="0"/>
        <v>385</v>
      </c>
      <c r="F120">
        <f t="shared" si="0"/>
        <v>745</v>
      </c>
      <c r="G120">
        <f t="shared" si="0"/>
        <v>990</v>
      </c>
      <c r="H120">
        <f t="shared" si="0"/>
        <v>85</v>
      </c>
    </row>
  </sheetData>
  <sheetProtection password="C0C8" sheet="1" objects="1" scenarios="1"/>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pane ySplit="1" topLeftCell="A8" activePane="bottomLeft" state="frozen"/>
      <selection pane="bottomLeft" activeCell="C25" sqref="C25"/>
    </sheetView>
  </sheetViews>
  <sheetFormatPr defaultRowHeight="15" x14ac:dyDescent="0.25"/>
  <cols>
    <col min="2" max="2" width="51" customWidth="1"/>
    <col min="3" max="3" width="16.7109375" style="10" customWidth="1"/>
    <col min="4" max="4" width="20.7109375" customWidth="1"/>
    <col min="5" max="6" width="18.140625" customWidth="1"/>
    <col min="7" max="7" width="25.42578125" customWidth="1"/>
    <col min="8" max="8" width="18.85546875" customWidth="1"/>
    <col min="9" max="9" width="21" customWidth="1"/>
    <col min="10" max="10" width="18.140625" customWidth="1"/>
    <col min="11" max="11" width="18.7109375" customWidth="1"/>
  </cols>
  <sheetData>
    <row r="1" spans="1:11" s="6" customFormat="1" x14ac:dyDescent="0.25">
      <c r="A1" s="6" t="s">
        <v>0</v>
      </c>
      <c r="B1" s="6" t="s">
        <v>1</v>
      </c>
      <c r="C1" s="7" t="s">
        <v>2</v>
      </c>
      <c r="D1" s="6" t="s">
        <v>105</v>
      </c>
      <c r="E1" s="6" t="s">
        <v>106</v>
      </c>
      <c r="F1" s="6" t="s">
        <v>145</v>
      </c>
      <c r="G1" s="6" t="s">
        <v>107</v>
      </c>
      <c r="H1" s="6" t="s">
        <v>108</v>
      </c>
      <c r="I1" s="6" t="s">
        <v>109</v>
      </c>
      <c r="J1" s="6" t="s">
        <v>127</v>
      </c>
      <c r="K1" s="6" t="s">
        <v>111</v>
      </c>
    </row>
    <row r="2" spans="1:11" s="17" customFormat="1" ht="15.75" x14ac:dyDescent="0.25">
      <c r="A2" s="38">
        <v>43831</v>
      </c>
      <c r="B2" s="39" t="s">
        <v>102</v>
      </c>
      <c r="C2" s="40">
        <v>120</v>
      </c>
      <c r="G2" s="17">
        <v>120</v>
      </c>
    </row>
    <row r="3" spans="1:11" s="17" customFormat="1" ht="15.75" x14ac:dyDescent="0.25">
      <c r="B3" s="39" t="s">
        <v>103</v>
      </c>
      <c r="C3" s="40">
        <v>644.92999999999995</v>
      </c>
      <c r="D3" s="17">
        <v>644.92999999999995</v>
      </c>
    </row>
    <row r="4" spans="1:11" s="17" customFormat="1" ht="15.75" x14ac:dyDescent="0.25">
      <c r="B4" s="39" t="s">
        <v>104</v>
      </c>
      <c r="C4" s="40">
        <v>1840</v>
      </c>
      <c r="E4" s="17">
        <v>1840</v>
      </c>
    </row>
    <row r="5" spans="1:11" s="17" customFormat="1" ht="15.75" x14ac:dyDescent="0.25">
      <c r="B5" s="39" t="s">
        <v>104</v>
      </c>
      <c r="C5" s="40">
        <v>1126</v>
      </c>
      <c r="E5" s="17">
        <v>1126</v>
      </c>
    </row>
    <row r="6" spans="1:11" ht="15.75" x14ac:dyDescent="0.25">
      <c r="A6" s="2">
        <v>43862</v>
      </c>
      <c r="B6" s="5" t="s">
        <v>110</v>
      </c>
      <c r="C6" s="8">
        <v>113</v>
      </c>
      <c r="J6">
        <v>113</v>
      </c>
    </row>
    <row r="7" spans="1:11" ht="15.75" x14ac:dyDescent="0.25">
      <c r="A7" s="2">
        <v>43891</v>
      </c>
      <c r="B7" s="5" t="s">
        <v>111</v>
      </c>
      <c r="C7" s="8">
        <v>21.2</v>
      </c>
      <c r="K7">
        <v>21.2</v>
      </c>
    </row>
    <row r="8" spans="1:11" ht="15.75" x14ac:dyDescent="0.25">
      <c r="B8" s="5" t="s">
        <v>112</v>
      </c>
      <c r="C8" s="8">
        <v>60</v>
      </c>
      <c r="G8">
        <v>60</v>
      </c>
    </row>
    <row r="9" spans="1:11" ht="15.75" x14ac:dyDescent="0.25">
      <c r="A9" s="2">
        <v>43952</v>
      </c>
      <c r="B9" s="5" t="s">
        <v>113</v>
      </c>
      <c r="C9" s="9">
        <v>1156.8</v>
      </c>
      <c r="J9">
        <v>1156.8</v>
      </c>
    </row>
    <row r="10" spans="1:11" ht="15.75" x14ac:dyDescent="0.25">
      <c r="B10" s="5" t="s">
        <v>114</v>
      </c>
      <c r="C10" s="8">
        <v>184.5</v>
      </c>
      <c r="G10">
        <v>184.5</v>
      </c>
    </row>
    <row r="11" spans="1:11" ht="15.75" x14ac:dyDescent="0.25">
      <c r="B11" s="5" t="s">
        <v>115</v>
      </c>
      <c r="C11" s="8">
        <v>239.85</v>
      </c>
      <c r="F11">
        <f>C11</f>
        <v>239.85</v>
      </c>
      <c r="G11">
        <v>0</v>
      </c>
    </row>
    <row r="12" spans="1:11" ht="15.75" x14ac:dyDescent="0.25">
      <c r="B12" s="5" t="s">
        <v>116</v>
      </c>
      <c r="C12" s="8">
        <v>639.6</v>
      </c>
      <c r="I12">
        <v>639.6</v>
      </c>
    </row>
    <row r="13" spans="1:11" ht="15.75" x14ac:dyDescent="0.25">
      <c r="A13" s="2">
        <v>43983</v>
      </c>
      <c r="B13" s="5" t="s">
        <v>117</v>
      </c>
      <c r="C13" s="8">
        <v>51.64</v>
      </c>
      <c r="D13">
        <v>51.64</v>
      </c>
    </row>
    <row r="14" spans="1:11" ht="15.75" x14ac:dyDescent="0.25">
      <c r="B14" s="5" t="s">
        <v>111</v>
      </c>
      <c r="C14" s="8">
        <v>28.22</v>
      </c>
      <c r="K14">
        <v>28.22</v>
      </c>
    </row>
    <row r="15" spans="1:11" ht="15.75" x14ac:dyDescent="0.25">
      <c r="A15" s="2">
        <v>44013</v>
      </c>
      <c r="B15" s="5" t="s">
        <v>118</v>
      </c>
      <c r="C15" s="8">
        <v>175</v>
      </c>
      <c r="G15">
        <v>175</v>
      </c>
    </row>
    <row r="16" spans="1:11" ht="15.75" x14ac:dyDescent="0.25">
      <c r="B16" s="5" t="s">
        <v>119</v>
      </c>
      <c r="C16" s="8">
        <v>338.2</v>
      </c>
      <c r="G16">
        <v>338.2</v>
      </c>
    </row>
    <row r="17" spans="1:11" ht="15.75" x14ac:dyDescent="0.25">
      <c r="B17" s="5" t="s">
        <v>120</v>
      </c>
      <c r="C17" s="8">
        <v>61.9</v>
      </c>
      <c r="G17">
        <v>61.9</v>
      </c>
    </row>
    <row r="18" spans="1:11" ht="15.75" x14ac:dyDescent="0.25">
      <c r="B18" s="5" t="s">
        <v>121</v>
      </c>
      <c r="C18" s="8">
        <v>94.98</v>
      </c>
      <c r="G18">
        <v>94.98</v>
      </c>
    </row>
    <row r="19" spans="1:11" ht="15.75" x14ac:dyDescent="0.25">
      <c r="A19" s="2">
        <v>44044</v>
      </c>
      <c r="B19" s="5" t="s">
        <v>122</v>
      </c>
      <c r="C19" s="8">
        <v>1544.32</v>
      </c>
      <c r="H19">
        <v>1544.32</v>
      </c>
    </row>
    <row r="20" spans="1:11" ht="15.75" x14ac:dyDescent="0.25">
      <c r="B20" s="5" t="s">
        <v>122</v>
      </c>
      <c r="C20" s="8">
        <v>249</v>
      </c>
      <c r="H20">
        <v>249</v>
      </c>
    </row>
    <row r="21" spans="1:11" ht="15.75" x14ac:dyDescent="0.25">
      <c r="B21" s="5" t="s">
        <v>118</v>
      </c>
      <c r="C21" s="8">
        <v>180</v>
      </c>
      <c r="G21">
        <v>180</v>
      </c>
    </row>
    <row r="22" spans="1:11" ht="15.75" x14ac:dyDescent="0.25">
      <c r="A22" s="2">
        <v>44075</v>
      </c>
      <c r="B22" s="5" t="s">
        <v>123</v>
      </c>
      <c r="C22" s="8">
        <v>199.71</v>
      </c>
      <c r="D22">
        <v>199.71</v>
      </c>
    </row>
    <row r="23" spans="1:11" ht="15.75" x14ac:dyDescent="0.25">
      <c r="B23" s="5" t="s">
        <v>124</v>
      </c>
      <c r="C23" s="8">
        <v>1276.8800000000001</v>
      </c>
      <c r="F23">
        <f>C23</f>
        <v>1276.8800000000001</v>
      </c>
      <c r="G23">
        <v>0</v>
      </c>
    </row>
    <row r="24" spans="1:11" ht="15.75" x14ac:dyDescent="0.25">
      <c r="B24" s="5" t="s">
        <v>111</v>
      </c>
      <c r="C24" s="8">
        <v>27.48</v>
      </c>
      <c r="K24">
        <v>27.48</v>
      </c>
    </row>
    <row r="25" spans="1:11" ht="15.75" x14ac:dyDescent="0.25">
      <c r="A25" s="2">
        <v>44105</v>
      </c>
      <c r="B25" s="5" t="s">
        <v>116</v>
      </c>
      <c r="C25" s="8">
        <v>240</v>
      </c>
      <c r="I25">
        <v>240</v>
      </c>
    </row>
    <row r="26" spans="1:11" ht="15.75" x14ac:dyDescent="0.25">
      <c r="B26" s="5" t="s">
        <v>125</v>
      </c>
      <c r="C26" s="8">
        <v>120.99</v>
      </c>
      <c r="D26">
        <f>C26</f>
        <v>120.99</v>
      </c>
      <c r="G26">
        <v>0</v>
      </c>
    </row>
    <row r="27" spans="1:11" ht="15.75" x14ac:dyDescent="0.25">
      <c r="B27" s="5" t="s">
        <v>126</v>
      </c>
      <c r="C27" s="8">
        <v>223.78</v>
      </c>
      <c r="G27">
        <v>223.78</v>
      </c>
    </row>
    <row r="28" spans="1:11" ht="15.75" x14ac:dyDescent="0.25">
      <c r="B28" s="1" t="s">
        <v>130</v>
      </c>
      <c r="C28" s="14">
        <v>100</v>
      </c>
      <c r="G28">
        <v>100</v>
      </c>
    </row>
    <row r="29" spans="1:11" ht="15.75" x14ac:dyDescent="0.25">
      <c r="A29" s="2">
        <v>44136</v>
      </c>
      <c r="B29" s="1" t="s">
        <v>132</v>
      </c>
      <c r="C29" s="14">
        <v>79.52</v>
      </c>
      <c r="G29">
        <v>79.52</v>
      </c>
    </row>
    <row r="30" spans="1:11" ht="15.75" x14ac:dyDescent="0.25">
      <c r="A30" s="2">
        <v>44166</v>
      </c>
      <c r="B30" s="1" t="s">
        <v>134</v>
      </c>
      <c r="C30" s="15">
        <v>153.86000000000001</v>
      </c>
      <c r="D30">
        <v>153.86000000000001</v>
      </c>
    </row>
    <row r="31" spans="1:11" ht="15.75" x14ac:dyDescent="0.25">
      <c r="B31" s="1" t="s">
        <v>111</v>
      </c>
      <c r="C31" s="14">
        <v>19.55</v>
      </c>
      <c r="K31">
        <v>19.55</v>
      </c>
    </row>
    <row r="34" spans="2:11" x14ac:dyDescent="0.25">
      <c r="B34" s="4" t="s">
        <v>128</v>
      </c>
      <c r="C34" s="11">
        <f t="shared" ref="C34:K34" si="0">SUM(C2:C33)</f>
        <v>11310.91</v>
      </c>
      <c r="D34">
        <f t="shared" si="0"/>
        <v>1171.1300000000001</v>
      </c>
      <c r="E34">
        <f t="shared" si="0"/>
        <v>2966</v>
      </c>
      <c r="F34">
        <f t="shared" si="0"/>
        <v>1516.73</v>
      </c>
      <c r="G34">
        <f t="shared" si="0"/>
        <v>1617.8799999999999</v>
      </c>
      <c r="H34">
        <f t="shared" si="0"/>
        <v>1793.32</v>
      </c>
      <c r="I34">
        <f t="shared" si="0"/>
        <v>879.6</v>
      </c>
      <c r="J34">
        <f t="shared" si="0"/>
        <v>1269.8</v>
      </c>
      <c r="K34">
        <f t="shared" si="0"/>
        <v>96.45</v>
      </c>
    </row>
  </sheetData>
  <sheetProtection password="C0C8" sheet="1" objects="1" scenarios="1"/>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topLeftCell="A19" workbookViewId="0">
      <selection activeCell="K45" sqref="K45:K47"/>
    </sheetView>
  </sheetViews>
  <sheetFormatPr defaultRowHeight="15" x14ac:dyDescent="0.25"/>
  <cols>
    <col min="1" max="1" width="25.28515625" customWidth="1"/>
    <col min="2" max="2" width="10.5703125" bestFit="1" customWidth="1"/>
    <col min="6" max="6" width="23.85546875" customWidth="1"/>
  </cols>
  <sheetData>
    <row r="1" spans="1:10" x14ac:dyDescent="0.25">
      <c r="A1" s="4" t="s">
        <v>146</v>
      </c>
    </row>
    <row r="2" spans="1:10" s="50" customFormat="1" x14ac:dyDescent="0.25">
      <c r="A2" s="49" t="s">
        <v>141</v>
      </c>
      <c r="B2" s="49"/>
      <c r="C2" s="49"/>
      <c r="D2" s="49"/>
      <c r="E2" s="49"/>
      <c r="F2" s="49" t="s">
        <v>142</v>
      </c>
      <c r="G2" s="49"/>
      <c r="H2" s="49"/>
    </row>
    <row r="3" spans="1:10" s="50" customFormat="1" x14ac:dyDescent="0.25">
      <c r="A3" s="49"/>
      <c r="B3" s="49"/>
      <c r="C3" s="49"/>
      <c r="D3" s="49"/>
      <c r="E3" s="49"/>
      <c r="F3" s="49"/>
      <c r="G3" s="49"/>
      <c r="H3" s="49"/>
    </row>
    <row r="4" spans="1:10" x14ac:dyDescent="0.25">
      <c r="A4" s="4" t="s">
        <v>135</v>
      </c>
      <c r="F4" s="4" t="s">
        <v>135</v>
      </c>
    </row>
    <row r="5" spans="1:10" x14ac:dyDescent="0.25">
      <c r="A5" t="s">
        <v>3</v>
      </c>
      <c r="B5" s="37">
        <v>15187.5</v>
      </c>
      <c r="F5" t="s">
        <v>3</v>
      </c>
      <c r="G5" s="37">
        <v>12885</v>
      </c>
      <c r="H5" s="37"/>
      <c r="J5" s="37">
        <f>B5-G5</f>
        <v>2302.5</v>
      </c>
    </row>
    <row r="6" spans="1:10" x14ac:dyDescent="0.25">
      <c r="A6" t="s">
        <v>4</v>
      </c>
      <c r="B6">
        <v>385</v>
      </c>
      <c r="F6" t="s">
        <v>4</v>
      </c>
      <c r="G6" s="44">
        <v>-964</v>
      </c>
      <c r="H6" s="37"/>
    </row>
    <row r="7" spans="1:10" x14ac:dyDescent="0.25">
      <c r="A7" t="s">
        <v>8</v>
      </c>
      <c r="B7">
        <v>285</v>
      </c>
      <c r="F7" t="s">
        <v>8</v>
      </c>
      <c r="G7" s="44">
        <v>-2210</v>
      </c>
      <c r="H7" s="37"/>
    </row>
    <row r="8" spans="1:10" x14ac:dyDescent="0.25">
      <c r="A8" t="s">
        <v>143</v>
      </c>
      <c r="B8">
        <v>0</v>
      </c>
      <c r="F8" t="s">
        <v>143</v>
      </c>
      <c r="G8" s="44">
        <v>50</v>
      </c>
      <c r="H8" s="37"/>
    </row>
    <row r="9" spans="1:10" x14ac:dyDescent="0.25">
      <c r="A9" t="s">
        <v>101</v>
      </c>
      <c r="B9">
        <v>85</v>
      </c>
      <c r="F9" t="s">
        <v>101</v>
      </c>
      <c r="G9" s="37">
        <v>0</v>
      </c>
      <c r="H9" s="37"/>
    </row>
    <row r="10" spans="1:10" x14ac:dyDescent="0.25">
      <c r="A10" t="s">
        <v>6</v>
      </c>
      <c r="B10">
        <v>990</v>
      </c>
      <c r="F10" t="s">
        <v>6</v>
      </c>
      <c r="G10" s="37">
        <v>0</v>
      </c>
      <c r="H10" s="37"/>
    </row>
    <row r="11" spans="1:10" x14ac:dyDescent="0.25">
      <c r="A11" s="4" t="s">
        <v>136</v>
      </c>
      <c r="C11" s="19">
        <f>SUM(B5:B10)</f>
        <v>16932.5</v>
      </c>
      <c r="F11" s="4" t="s">
        <v>136</v>
      </c>
      <c r="G11" s="37"/>
      <c r="H11" s="19">
        <v>9761</v>
      </c>
    </row>
    <row r="12" spans="1:10" x14ac:dyDescent="0.25">
      <c r="C12" s="37"/>
      <c r="G12" s="37"/>
      <c r="H12" s="37"/>
    </row>
    <row r="13" spans="1:10" x14ac:dyDescent="0.25">
      <c r="A13" s="4" t="s">
        <v>137</v>
      </c>
      <c r="C13" s="37"/>
      <c r="F13" s="4" t="s">
        <v>137</v>
      </c>
      <c r="G13" s="37"/>
      <c r="H13" s="37"/>
    </row>
    <row r="14" spans="1:10" x14ac:dyDescent="0.25">
      <c r="A14" t="s">
        <v>105</v>
      </c>
      <c r="B14" s="41">
        <f>526.2+Creditors!B6</f>
        <v>576.20000000000005</v>
      </c>
      <c r="C14" s="37"/>
      <c r="F14" t="s">
        <v>105</v>
      </c>
      <c r="G14" s="37">
        <v>768</v>
      </c>
      <c r="H14" s="37"/>
    </row>
    <row r="15" spans="1:10" x14ac:dyDescent="0.25">
      <c r="A15" t="s">
        <v>108</v>
      </c>
      <c r="B15" s="41">
        <v>1793.32</v>
      </c>
      <c r="C15" s="37"/>
      <c r="F15" t="s">
        <v>108</v>
      </c>
      <c r="G15" s="37">
        <v>2455</v>
      </c>
      <c r="H15" s="37"/>
    </row>
    <row r="16" spans="1:10" x14ac:dyDescent="0.25">
      <c r="A16" t="s">
        <v>138</v>
      </c>
      <c r="B16" s="41">
        <v>879.6</v>
      </c>
      <c r="C16" s="37"/>
      <c r="F16" t="s">
        <v>138</v>
      </c>
      <c r="G16" s="37">
        <v>0</v>
      </c>
      <c r="H16" s="37"/>
    </row>
    <row r="17" spans="1:11" x14ac:dyDescent="0.25">
      <c r="A17" t="s">
        <v>127</v>
      </c>
      <c r="B17" s="41">
        <v>1269.8</v>
      </c>
      <c r="C17" s="37"/>
      <c r="F17" t="s">
        <v>127</v>
      </c>
      <c r="G17" s="37">
        <v>0</v>
      </c>
      <c r="H17" s="37"/>
    </row>
    <row r="18" spans="1:11" x14ac:dyDescent="0.25">
      <c r="A18" t="s">
        <v>186</v>
      </c>
      <c r="B18" s="41">
        <v>1497.88</v>
      </c>
      <c r="C18" s="37"/>
      <c r="F18" t="s">
        <v>186</v>
      </c>
      <c r="G18" s="37">
        <v>0</v>
      </c>
      <c r="H18" s="37"/>
    </row>
    <row r="19" spans="1:11" x14ac:dyDescent="0.25">
      <c r="A19" t="s">
        <v>139</v>
      </c>
      <c r="B19" s="41">
        <v>96.45</v>
      </c>
      <c r="C19" s="37"/>
      <c r="F19" t="s">
        <v>139</v>
      </c>
      <c r="G19" s="37">
        <v>145</v>
      </c>
      <c r="H19" s="37"/>
    </row>
    <row r="20" spans="1:11" x14ac:dyDescent="0.25">
      <c r="A20" t="s">
        <v>144</v>
      </c>
      <c r="B20" s="41">
        <v>0</v>
      </c>
      <c r="C20" s="37"/>
      <c r="F20" t="s">
        <v>144</v>
      </c>
      <c r="G20" s="37">
        <v>240</v>
      </c>
      <c r="H20" s="37"/>
    </row>
    <row r="21" spans="1:11" x14ac:dyDescent="0.25">
      <c r="A21" t="s">
        <v>145</v>
      </c>
      <c r="B21" s="41">
        <f>1516.73+Creditors!B8</f>
        <v>3616.73</v>
      </c>
      <c r="C21" s="37"/>
      <c r="F21" t="s">
        <v>145</v>
      </c>
      <c r="G21" s="37">
        <v>2630</v>
      </c>
      <c r="H21" s="37"/>
    </row>
    <row r="22" spans="1:11" x14ac:dyDescent="0.25">
      <c r="A22" t="s">
        <v>170</v>
      </c>
      <c r="B22" s="41">
        <f>Creditors!B7</f>
        <v>5000</v>
      </c>
      <c r="C22" s="37"/>
      <c r="F22" t="s">
        <v>170</v>
      </c>
      <c r="G22" s="37">
        <v>10000</v>
      </c>
      <c r="H22" s="37"/>
    </row>
    <row r="23" spans="1:11" s="46" customFormat="1" x14ac:dyDescent="0.25">
      <c r="A23" s="46" t="s">
        <v>196</v>
      </c>
      <c r="B23" s="47">
        <v>701</v>
      </c>
      <c r="C23" s="48"/>
      <c r="G23" s="48">
        <v>0</v>
      </c>
      <c r="H23" s="48"/>
    </row>
    <row r="24" spans="1:11" x14ac:dyDescent="0.25">
      <c r="A24" t="s">
        <v>193</v>
      </c>
      <c r="B24" s="41">
        <v>0</v>
      </c>
      <c r="C24" s="37"/>
      <c r="F24" t="s">
        <v>193</v>
      </c>
      <c r="G24" s="37">
        <v>75</v>
      </c>
      <c r="H24" s="37"/>
    </row>
    <row r="25" spans="1:11" x14ac:dyDescent="0.25">
      <c r="A25" s="20" t="s">
        <v>140</v>
      </c>
      <c r="B25" s="20"/>
      <c r="C25" s="21">
        <f>SUM(B14:B24)</f>
        <v>15430.98</v>
      </c>
      <c r="D25" s="20"/>
      <c r="E25" s="20"/>
      <c r="F25" s="20" t="s">
        <v>140</v>
      </c>
      <c r="G25" s="20"/>
      <c r="H25" s="21">
        <v>16313</v>
      </c>
      <c r="K25" s="37">
        <f>H25-C25</f>
        <v>882.02000000000044</v>
      </c>
    </row>
    <row r="28" spans="1:11" x14ac:dyDescent="0.25">
      <c r="A28" s="69" t="s">
        <v>151</v>
      </c>
      <c r="B28" s="69"/>
      <c r="C28" s="69"/>
      <c r="D28" s="69"/>
      <c r="E28" s="69"/>
      <c r="F28" s="69"/>
      <c r="G28" s="69"/>
      <c r="H28" s="69"/>
    </row>
    <row r="30" spans="1:11" x14ac:dyDescent="0.25">
      <c r="A30" t="s">
        <v>152</v>
      </c>
      <c r="B30" s="41">
        <v>0</v>
      </c>
      <c r="F30" t="s">
        <v>152</v>
      </c>
      <c r="G30" s="41">
        <v>0</v>
      </c>
    </row>
    <row r="31" spans="1:11" x14ac:dyDescent="0.25">
      <c r="A31" t="s">
        <v>153</v>
      </c>
      <c r="B31" s="41">
        <v>13400.48</v>
      </c>
      <c r="F31" t="s">
        <v>153</v>
      </c>
      <c r="G31" s="41">
        <v>4168</v>
      </c>
    </row>
    <row r="32" spans="1:11" x14ac:dyDescent="0.25">
      <c r="A32" t="s">
        <v>154</v>
      </c>
      <c r="B32" s="41">
        <v>0</v>
      </c>
      <c r="F32" t="s">
        <v>154</v>
      </c>
      <c r="G32" s="41">
        <v>580</v>
      </c>
    </row>
    <row r="33" spans="1:11" x14ac:dyDescent="0.25">
      <c r="A33" t="s">
        <v>155</v>
      </c>
      <c r="B33" s="41">
        <v>0</v>
      </c>
      <c r="F33" t="s">
        <v>155</v>
      </c>
      <c r="G33" s="41">
        <v>0</v>
      </c>
    </row>
    <row r="34" spans="1:11" x14ac:dyDescent="0.25">
      <c r="B34" s="41"/>
      <c r="G34" s="41"/>
    </row>
    <row r="35" spans="1:11" x14ac:dyDescent="0.25">
      <c r="A35" t="s">
        <v>156</v>
      </c>
      <c r="B35" s="41">
        <v>13400.48</v>
      </c>
      <c r="F35" t="s">
        <v>156</v>
      </c>
      <c r="G35" s="41">
        <v>4748</v>
      </c>
    </row>
    <row r="36" spans="1:11" x14ac:dyDescent="0.25">
      <c r="B36" s="41"/>
      <c r="G36" s="41"/>
    </row>
    <row r="37" spans="1:11" x14ac:dyDescent="0.25">
      <c r="A37" t="s">
        <v>157</v>
      </c>
      <c r="B37" s="44">
        <v>-12150</v>
      </c>
      <c r="F37" t="s">
        <v>157</v>
      </c>
      <c r="G37" s="44">
        <v>-5000</v>
      </c>
    </row>
    <row r="38" spans="1:11" x14ac:dyDescent="0.25">
      <c r="B38" s="41"/>
      <c r="G38" s="41"/>
    </row>
    <row r="39" spans="1:11" s="4" customFormat="1" ht="15.75" thickBot="1" x14ac:dyDescent="0.3">
      <c r="A39" s="4" t="s">
        <v>158</v>
      </c>
      <c r="B39" s="42">
        <v>1250.48</v>
      </c>
      <c r="F39" s="4" t="s">
        <v>158</v>
      </c>
      <c r="G39" s="45">
        <v>-252</v>
      </c>
    </row>
    <row r="40" spans="1:11" ht="15.75" thickTop="1" x14ac:dyDescent="0.25">
      <c r="B40" s="41"/>
      <c r="G40" s="41"/>
    </row>
    <row r="41" spans="1:11" x14ac:dyDescent="0.25">
      <c r="A41" t="s">
        <v>147</v>
      </c>
      <c r="B41" s="41">
        <f>C11-C25</f>
        <v>1501.5200000000004</v>
      </c>
      <c r="F41" t="s">
        <v>147</v>
      </c>
      <c r="G41" s="44">
        <v>-6522</v>
      </c>
    </row>
    <row r="42" spans="1:11" x14ac:dyDescent="0.25">
      <c r="A42" t="s">
        <v>148</v>
      </c>
      <c r="B42" s="41">
        <v>0</v>
      </c>
      <c r="F42" t="s">
        <v>148</v>
      </c>
      <c r="G42" s="44">
        <v>0</v>
      </c>
    </row>
    <row r="43" spans="1:11" x14ac:dyDescent="0.25">
      <c r="A43" t="s">
        <v>149</v>
      </c>
      <c r="B43" s="41">
        <f>B41</f>
        <v>1501.5200000000004</v>
      </c>
      <c r="F43" t="s">
        <v>149</v>
      </c>
      <c r="G43" s="44">
        <v>-6522</v>
      </c>
    </row>
    <row r="44" spans="1:11" x14ac:dyDescent="0.25">
      <c r="A44" t="s">
        <v>187</v>
      </c>
      <c r="B44" s="44">
        <f>G46</f>
        <v>-252</v>
      </c>
      <c r="F44" t="s">
        <v>187</v>
      </c>
      <c r="G44" s="41">
        <f>6270</f>
        <v>6270</v>
      </c>
    </row>
    <row r="45" spans="1:11" x14ac:dyDescent="0.25">
      <c r="B45" s="41"/>
      <c r="G45" s="41"/>
    </row>
    <row r="46" spans="1:11" ht="15.75" thickBot="1" x14ac:dyDescent="0.3">
      <c r="A46" s="4" t="s">
        <v>150</v>
      </c>
      <c r="B46" s="42">
        <f>SUM(B43:B44)</f>
        <v>1249.5200000000004</v>
      </c>
      <c r="C46" s="4"/>
      <c r="D46" s="4"/>
      <c r="E46" s="4"/>
      <c r="F46" s="4" t="s">
        <v>150</v>
      </c>
      <c r="G46" s="45">
        <f>SUM(G43:G44)</f>
        <v>-252</v>
      </c>
      <c r="K46" s="51"/>
    </row>
    <row r="47" spans="1:11" ht="15.75" thickTop="1" x14ac:dyDescent="0.25">
      <c r="G47" s="41"/>
    </row>
    <row r="48" spans="1:11" x14ac:dyDescent="0.25">
      <c r="G48" s="41"/>
    </row>
    <row r="49" spans="1:7" x14ac:dyDescent="0.25">
      <c r="A49" t="s">
        <v>197</v>
      </c>
      <c r="B49" s="43">
        <f>B39-B46</f>
        <v>0.95999999999958163</v>
      </c>
      <c r="G49" s="51">
        <f>G39-G46</f>
        <v>0</v>
      </c>
    </row>
  </sheetData>
  <sheetProtection password="C0C8" sheet="1" objects="1" scenarios="1"/>
  <mergeCells count="1">
    <mergeCell ref="A28:H28"/>
  </mergeCells>
  <pageMargins left="0.7" right="0.7" top="0.75" bottom="0.75" header="0.3" footer="0.3"/>
  <pageSetup paperSize="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workbookViewId="0">
      <selection activeCell="A3" sqref="A3"/>
    </sheetView>
  </sheetViews>
  <sheetFormatPr defaultRowHeight="15" x14ac:dyDescent="0.25"/>
  <sheetData>
    <row r="1" spans="1:7" x14ac:dyDescent="0.25">
      <c r="A1" s="4" t="s">
        <v>188</v>
      </c>
      <c r="F1" s="22" t="s">
        <v>159</v>
      </c>
      <c r="G1" s="22" t="s">
        <v>159</v>
      </c>
    </row>
    <row r="3" spans="1:7" x14ac:dyDescent="0.25">
      <c r="A3" s="25" t="s">
        <v>189</v>
      </c>
      <c r="B3" s="25"/>
      <c r="C3" s="25"/>
      <c r="D3" s="25"/>
      <c r="E3" s="25"/>
      <c r="G3" s="26">
        <v>4167.97</v>
      </c>
    </row>
    <row r="4" spans="1:7" x14ac:dyDescent="0.25">
      <c r="A4" s="24" t="s">
        <v>160</v>
      </c>
      <c r="B4" s="25"/>
      <c r="C4" s="25"/>
      <c r="D4" s="25"/>
      <c r="E4" s="25"/>
      <c r="F4" s="25"/>
    </row>
    <row r="5" spans="1:7" x14ac:dyDescent="0.25">
      <c r="A5" s="25" t="s">
        <v>135</v>
      </c>
      <c r="B5" s="25"/>
      <c r="C5" s="25"/>
      <c r="D5" s="25"/>
      <c r="E5" s="25"/>
      <c r="F5" s="26">
        <v>16932.5</v>
      </c>
    </row>
    <row r="6" spans="1:7" x14ac:dyDescent="0.25">
      <c r="A6" s="25" t="s">
        <v>137</v>
      </c>
      <c r="B6" s="25"/>
      <c r="C6" s="25"/>
      <c r="D6" s="25"/>
      <c r="E6" s="25"/>
      <c r="F6" s="24">
        <v>7579.98</v>
      </c>
    </row>
    <row r="7" spans="1:7" x14ac:dyDescent="0.25">
      <c r="A7" s="28" t="s">
        <v>165</v>
      </c>
      <c r="B7" s="25"/>
      <c r="C7" s="25"/>
      <c r="D7" s="25"/>
      <c r="E7" s="25"/>
      <c r="G7" s="24">
        <v>9352.52</v>
      </c>
    </row>
    <row r="8" spans="1:7" x14ac:dyDescent="0.25">
      <c r="A8" s="28" t="s">
        <v>164</v>
      </c>
      <c r="B8" s="25"/>
      <c r="C8" s="25"/>
      <c r="D8" s="25"/>
      <c r="E8" s="25"/>
      <c r="F8" s="24">
        <v>120</v>
      </c>
    </row>
    <row r="9" spans="1:7" x14ac:dyDescent="0.25">
      <c r="A9" s="28" t="s">
        <v>166</v>
      </c>
      <c r="B9" s="25"/>
      <c r="C9" s="25"/>
      <c r="D9" s="25"/>
      <c r="E9" s="25"/>
      <c r="F9" s="25"/>
      <c r="G9" s="4">
        <v>9232.52</v>
      </c>
    </row>
    <row r="10" spans="1:7" x14ac:dyDescent="0.25">
      <c r="A10" s="28" t="s">
        <v>163</v>
      </c>
      <c r="G10" s="18">
        <v>13400.49</v>
      </c>
    </row>
    <row r="15" spans="1:7" x14ac:dyDescent="0.25">
      <c r="A15" s="24" t="s">
        <v>161</v>
      </c>
      <c r="B15" s="25"/>
      <c r="C15" s="25"/>
      <c r="D15" s="25"/>
      <c r="E15" s="25"/>
      <c r="F15" s="27"/>
      <c r="G15" s="26">
        <v>13400.48</v>
      </c>
    </row>
    <row r="16" spans="1:7" x14ac:dyDescent="0.25">
      <c r="A16" s="25"/>
      <c r="B16" s="25"/>
      <c r="C16" s="25"/>
      <c r="D16" s="25"/>
      <c r="E16" s="25"/>
      <c r="F16" s="25"/>
    </row>
    <row r="17" spans="1:17" x14ac:dyDescent="0.25">
      <c r="A17" s="25" t="s">
        <v>162</v>
      </c>
      <c r="B17" s="25"/>
      <c r="C17" s="25"/>
      <c r="D17" s="25"/>
      <c r="E17" s="25"/>
      <c r="F17" s="25"/>
      <c r="G17" s="4">
        <v>0</v>
      </c>
    </row>
    <row r="21" spans="1:17" x14ac:dyDescent="0.25">
      <c r="Q21" s="24"/>
    </row>
    <row r="22" spans="1:17" x14ac:dyDescent="0.25">
      <c r="Q22" s="16"/>
    </row>
  </sheetData>
  <sheetProtection password="C0C8"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6" sqref="A6"/>
    </sheetView>
  </sheetViews>
  <sheetFormatPr defaultRowHeight="15" x14ac:dyDescent="0.25"/>
  <cols>
    <col min="1" max="1" width="43.5703125" customWidth="1"/>
  </cols>
  <sheetData>
    <row r="1" spans="1:2" x14ac:dyDescent="0.25">
      <c r="A1" s="4" t="s">
        <v>168</v>
      </c>
      <c r="B1" t="s">
        <v>159</v>
      </c>
    </row>
    <row r="2" spans="1:2" x14ac:dyDescent="0.25">
      <c r="A2" s="4"/>
    </row>
    <row r="3" spans="1:2" x14ac:dyDescent="0.25">
      <c r="A3" s="4" t="s">
        <v>194</v>
      </c>
    </row>
    <row r="4" spans="1:2" x14ac:dyDescent="0.25">
      <c r="A4" t="s">
        <v>190</v>
      </c>
      <c r="B4">
        <v>5000</v>
      </c>
    </row>
    <row r="5" spans="1:2" x14ac:dyDescent="0.25">
      <c r="A5" s="4" t="s">
        <v>195</v>
      </c>
    </row>
    <row r="6" spans="1:2" x14ac:dyDescent="0.25">
      <c r="A6" t="s">
        <v>185</v>
      </c>
      <c r="B6">
        <v>50</v>
      </c>
    </row>
    <row r="7" spans="1:2" x14ac:dyDescent="0.25">
      <c r="A7" t="s">
        <v>191</v>
      </c>
      <c r="B7">
        <v>5000</v>
      </c>
    </row>
    <row r="8" spans="1:2" x14ac:dyDescent="0.25">
      <c r="A8" t="s">
        <v>192</v>
      </c>
      <c r="B8">
        <v>2100</v>
      </c>
    </row>
    <row r="9" spans="1:2" x14ac:dyDescent="0.25">
      <c r="A9" s="4" t="s">
        <v>166</v>
      </c>
      <c r="B9" s="19">
        <v>12150</v>
      </c>
    </row>
  </sheetData>
  <sheetProtection password="C0C8"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A4" sqref="A4"/>
    </sheetView>
  </sheetViews>
  <sheetFormatPr defaultRowHeight="15" x14ac:dyDescent="0.25"/>
  <cols>
    <col min="1" max="1" width="41.7109375" customWidth="1"/>
  </cols>
  <sheetData>
    <row r="1" spans="1:2" x14ac:dyDescent="0.25">
      <c r="A1" s="4" t="s">
        <v>169</v>
      </c>
      <c r="B1" s="23" t="s">
        <v>159</v>
      </c>
    </row>
    <row r="2" spans="1:2" x14ac:dyDescent="0.25">
      <c r="A2" t="s">
        <v>167</v>
      </c>
      <c r="B2">
        <v>0</v>
      </c>
    </row>
  </sheetData>
  <sheetProtection password="C0C8"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L29" sqref="L29"/>
    </sheetView>
  </sheetViews>
  <sheetFormatPr defaultRowHeight="15" x14ac:dyDescent="0.25"/>
  <sheetData>
    <row r="1" spans="1:8" x14ac:dyDescent="0.25">
      <c r="A1" s="70" t="s">
        <v>184</v>
      </c>
      <c r="B1" s="70"/>
      <c r="C1" s="70"/>
      <c r="D1" s="70"/>
      <c r="E1" s="70"/>
      <c r="F1" s="70"/>
      <c r="G1" s="70"/>
      <c r="H1" s="70"/>
    </row>
    <row r="2" spans="1:8" x14ac:dyDescent="0.25">
      <c r="A2" s="29"/>
      <c r="B2" s="29"/>
      <c r="C2" s="29"/>
      <c r="D2" s="29"/>
      <c r="E2" s="29"/>
      <c r="F2" s="29"/>
      <c r="G2" s="29"/>
      <c r="H2" s="29"/>
    </row>
    <row r="3" spans="1:8" x14ac:dyDescent="0.25">
      <c r="A3" s="29"/>
      <c r="B3" s="29"/>
      <c r="C3" s="29"/>
      <c r="D3" s="29"/>
      <c r="E3" s="29"/>
      <c r="F3" s="29"/>
      <c r="G3" s="29"/>
      <c r="H3" s="29"/>
    </row>
    <row r="4" spans="1:8" x14ac:dyDescent="0.25">
      <c r="A4" s="29" t="s">
        <v>171</v>
      </c>
      <c r="B4" s="29"/>
      <c r="C4" s="29"/>
      <c r="D4" s="29"/>
      <c r="E4" s="29"/>
      <c r="F4" s="30" t="s">
        <v>159</v>
      </c>
      <c r="G4" s="30" t="s">
        <v>172</v>
      </c>
      <c r="H4" s="29"/>
    </row>
    <row r="5" spans="1:8" x14ac:dyDescent="0.25">
      <c r="A5" s="31" t="s">
        <v>173</v>
      </c>
      <c r="B5" s="29"/>
      <c r="C5" s="29"/>
      <c r="D5" s="29"/>
      <c r="E5" s="29"/>
      <c r="F5" s="32">
        <v>340</v>
      </c>
      <c r="G5" s="32">
        <v>34</v>
      </c>
      <c r="H5" s="29"/>
    </row>
    <row r="6" spans="1:8" x14ac:dyDescent="0.25">
      <c r="A6" s="29"/>
      <c r="B6" s="29"/>
      <c r="C6" s="29"/>
      <c r="D6" s="29"/>
      <c r="E6" s="29"/>
      <c r="F6" s="32"/>
      <c r="G6" s="32"/>
      <c r="H6" s="29"/>
    </row>
    <row r="7" spans="1:8" x14ac:dyDescent="0.25">
      <c r="A7" s="33" t="s">
        <v>174</v>
      </c>
      <c r="B7" s="29"/>
      <c r="C7" s="29"/>
      <c r="D7" s="29"/>
      <c r="E7" s="29"/>
      <c r="F7" s="34">
        <v>0</v>
      </c>
      <c r="G7" s="32">
        <f>F7/10</f>
        <v>0</v>
      </c>
      <c r="H7" s="29"/>
    </row>
    <row r="8" spans="1:8" x14ac:dyDescent="0.25">
      <c r="A8" s="33"/>
      <c r="B8" s="29"/>
      <c r="C8" s="29"/>
      <c r="D8" s="29"/>
      <c r="E8" s="29"/>
      <c r="F8" s="32"/>
      <c r="G8" s="32"/>
      <c r="H8" s="29"/>
    </row>
    <row r="9" spans="1:8" ht="15.75" thickBot="1" x14ac:dyDescent="0.3">
      <c r="A9" s="33" t="s">
        <v>175</v>
      </c>
      <c r="B9" s="29"/>
      <c r="C9" s="29"/>
      <c r="D9" s="29"/>
      <c r="E9" s="29"/>
      <c r="F9" s="32"/>
      <c r="G9" s="35">
        <f>17*2</f>
        <v>34</v>
      </c>
      <c r="H9" s="29"/>
    </row>
    <row r="10" spans="1:8" ht="15.75" thickTop="1" x14ac:dyDescent="0.25">
      <c r="A10" s="29"/>
      <c r="B10" s="29"/>
      <c r="C10" s="29"/>
      <c r="D10" s="29"/>
      <c r="E10" s="29"/>
      <c r="F10" s="32"/>
      <c r="G10" s="32"/>
      <c r="H10" s="29"/>
    </row>
    <row r="11" spans="1:8" x14ac:dyDescent="0.25">
      <c r="A11" s="31" t="s">
        <v>176</v>
      </c>
      <c r="B11" s="29"/>
      <c r="C11" s="29"/>
      <c r="D11" s="29"/>
      <c r="E11" s="29"/>
      <c r="F11" s="29"/>
      <c r="G11" s="36" t="s">
        <v>177</v>
      </c>
      <c r="H11" s="29"/>
    </row>
    <row r="12" spans="1:8" x14ac:dyDescent="0.25">
      <c r="A12" s="29" t="s">
        <v>178</v>
      </c>
      <c r="B12" s="29"/>
      <c r="C12" s="29"/>
      <c r="D12" s="29" t="s">
        <v>179</v>
      </c>
      <c r="E12" s="29"/>
      <c r="F12" s="29"/>
      <c r="G12" s="32">
        <v>0</v>
      </c>
      <c r="H12" s="29"/>
    </row>
    <row r="13" spans="1:8" x14ac:dyDescent="0.25">
      <c r="A13" s="29" t="s">
        <v>180</v>
      </c>
      <c r="B13" s="29"/>
      <c r="C13" s="29"/>
      <c r="D13" s="29" t="s">
        <v>179</v>
      </c>
      <c r="E13" s="29"/>
      <c r="F13" s="29"/>
      <c r="G13" s="32">
        <f>G12</f>
        <v>0</v>
      </c>
      <c r="H13" s="29"/>
    </row>
    <row r="14" spans="1:8" ht="15.75" thickBot="1" x14ac:dyDescent="0.3">
      <c r="A14" s="33"/>
      <c r="B14" s="29"/>
      <c r="C14" s="29"/>
      <c r="D14" s="29"/>
      <c r="E14" s="29"/>
      <c r="F14" s="32"/>
      <c r="G14" s="35">
        <f>SUM(G12:G13)</f>
        <v>0</v>
      </c>
      <c r="H14" s="29"/>
    </row>
    <row r="15" spans="1:8" ht="15.75" thickTop="1" x14ac:dyDescent="0.25">
      <c r="A15" s="33"/>
      <c r="B15" s="29"/>
      <c r="C15" s="29"/>
      <c r="D15" s="29"/>
      <c r="E15" s="29"/>
      <c r="F15" s="32"/>
      <c r="G15" s="34"/>
      <c r="H15" s="29"/>
    </row>
    <row r="16" spans="1:8" x14ac:dyDescent="0.25">
      <c r="A16" s="33" t="s">
        <v>181</v>
      </c>
      <c r="B16" s="29"/>
      <c r="C16" s="29"/>
      <c r="D16" s="29"/>
      <c r="E16" s="29"/>
      <c r="F16" s="32"/>
      <c r="G16" s="34">
        <v>0</v>
      </c>
      <c r="H16" s="29"/>
    </row>
    <row r="17" spans="1:8" x14ac:dyDescent="0.25">
      <c r="A17" s="33"/>
      <c r="B17" s="29"/>
      <c r="C17" s="29"/>
      <c r="D17" s="29"/>
      <c r="E17" s="29"/>
      <c r="F17" s="32"/>
      <c r="G17" s="34"/>
      <c r="H17" s="29"/>
    </row>
    <row r="18" spans="1:8" ht="15.75" thickBot="1" x14ac:dyDescent="0.3">
      <c r="A18" s="33" t="s">
        <v>182</v>
      </c>
      <c r="B18" s="29"/>
      <c r="C18" s="29"/>
      <c r="D18" s="29"/>
      <c r="E18" s="29"/>
      <c r="F18" s="32"/>
      <c r="G18" s="35">
        <f>G14+G16</f>
        <v>0</v>
      </c>
      <c r="H18" s="29"/>
    </row>
    <row r="19" spans="1:8" ht="15.75" thickTop="1" x14ac:dyDescent="0.25">
      <c r="A19" s="29" t="s">
        <v>183</v>
      </c>
      <c r="B19" s="29"/>
      <c r="C19" s="29"/>
      <c r="D19" s="29"/>
      <c r="E19" s="29"/>
      <c r="F19" s="29"/>
      <c r="G19" s="29"/>
      <c r="H19" s="29"/>
    </row>
  </sheetData>
  <sheetProtection password="C0C8" sheet="1" objects="1" scenarios="1"/>
  <mergeCells count="1">
    <mergeCell ref="A1:H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Treasurers Report</vt:lpstr>
      <vt:lpstr>Income</vt:lpstr>
      <vt:lpstr>Expenditure</vt:lpstr>
      <vt:lpstr>Accounts</vt:lpstr>
      <vt:lpstr>Bank Reconcilliation Form</vt:lpstr>
      <vt:lpstr>Creditors</vt:lpstr>
      <vt:lpstr>Debtors</vt:lpstr>
      <vt:lpstr>Shop Stock</vt:lpstr>
      <vt:lpstr>Sheet5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Grundy</dc:creator>
  <cp:lastModifiedBy>Susan Byrne</cp:lastModifiedBy>
  <cp:lastPrinted>2021-02-17T06:22:39Z</cp:lastPrinted>
  <dcterms:created xsi:type="dcterms:W3CDTF">2020-10-31T15:35:20Z</dcterms:created>
  <dcterms:modified xsi:type="dcterms:W3CDTF">2021-02-17T06:29:46Z</dcterms:modified>
</cp:coreProperties>
</file>