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yrnesu\Desktop\"/>
    </mc:Choice>
  </mc:AlternateContent>
  <workbookProtection workbookPassword="C0C8" lockStructure="1"/>
  <bookViews>
    <workbookView xWindow="0" yWindow="0" windowWidth="20490" windowHeight="7650"/>
  </bookViews>
  <sheets>
    <sheet name="Treasurers Report" sheetId="9" r:id="rId1"/>
    <sheet name="Expenditure" sheetId="2" r:id="rId2"/>
    <sheet name="Accounts" sheetId="3" r:id="rId3"/>
    <sheet name="Bank Reconcilliation Form" sheetId="4" r:id="rId4"/>
    <sheet name="Creditors" sheetId="5" r:id="rId5"/>
    <sheet name="Debtors" sheetId="6" r:id="rId6"/>
    <sheet name="Shop Stock" sheetId="7" r:id="rId7"/>
    <sheet name="Sheet5" sheetId="8" r:id="rId8"/>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3" l="1"/>
  <c r="G44" i="3"/>
  <c r="G46" i="3" s="1"/>
  <c r="B44" i="3" s="1"/>
  <c r="B22" i="3"/>
  <c r="B14" i="3"/>
  <c r="B21" i="3"/>
  <c r="C11" i="3"/>
  <c r="E34" i="2"/>
  <c r="G34" i="2"/>
  <c r="H34" i="2"/>
  <c r="D26" i="2"/>
  <c r="F23" i="2"/>
  <c r="F11" i="2"/>
  <c r="F34" i="2" s="1"/>
  <c r="G13" i="7"/>
  <c r="G14" i="7" s="1"/>
  <c r="G18" i="7" s="1"/>
  <c r="G9" i="7"/>
  <c r="G7" i="7"/>
  <c r="G49" i="3" l="1"/>
  <c r="C25" i="3"/>
  <c r="K34" i="2"/>
  <c r="J34" i="2"/>
  <c r="I34" i="2"/>
  <c r="D34" i="2"/>
  <c r="C34" i="2"/>
  <c r="B41" i="3" l="1"/>
  <c r="B43" i="3" s="1"/>
  <c r="B46" i="3" s="1"/>
  <c r="B49" i="3" s="1"/>
  <c r="K25" i="3"/>
</calcChain>
</file>

<file path=xl/sharedStrings.xml><?xml version="1.0" encoding="utf-8"?>
<sst xmlns="http://schemas.openxmlformats.org/spreadsheetml/2006/main" count="186" uniqueCount="134">
  <si>
    <t>Date</t>
  </si>
  <si>
    <t>Item</t>
  </si>
  <si>
    <t>Amount</t>
  </si>
  <si>
    <t>Membership</t>
  </si>
  <si>
    <t>Lights</t>
  </si>
  <si>
    <t>Grants</t>
  </si>
  <si>
    <t>Tournament fees</t>
  </si>
  <si>
    <t>Cormac Grundy</t>
  </si>
  <si>
    <t>Balls</t>
  </si>
  <si>
    <t>Emma Stanley - Tennis Balls</t>
  </si>
  <si>
    <t>Web Booking System (HCI Cons)</t>
  </si>
  <si>
    <t>Clontarf Parish Lights /Maintenance</t>
  </si>
  <si>
    <t>Web booking system</t>
  </si>
  <si>
    <t>Parish</t>
  </si>
  <si>
    <t>Misc.(explain)</t>
  </si>
  <si>
    <t>Affiliation fees</t>
  </si>
  <si>
    <t>COVID 19 expenditure</t>
  </si>
  <si>
    <t>Cheque - refreshments for AGM</t>
  </si>
  <si>
    <t>Bank Fees</t>
  </si>
  <si>
    <t>Susan Byrne (florist - gift for outgoing chair)</t>
  </si>
  <si>
    <t>Wesleigh O'Hagan BBQ</t>
  </si>
  <si>
    <t>Leaflets - Fingal Print</t>
  </si>
  <si>
    <t>Sign - Fingal Print</t>
  </si>
  <si>
    <t>Simply Sanatise</t>
  </si>
  <si>
    <t>Mycourts - miles invoice 12628</t>
  </si>
  <si>
    <t>Wes coaching</t>
  </si>
  <si>
    <t>elaine coaching and social</t>
  </si>
  <si>
    <t>Chanel captain's costs</t>
  </si>
  <si>
    <t>elaine black box</t>
  </si>
  <si>
    <t>Tennis Ireland Affiliation fees</t>
  </si>
  <si>
    <t>Mycourts, invoices Feb, July, Aug, Sept 180GBP</t>
  </si>
  <si>
    <t>Court Care Ireland</t>
  </si>
  <si>
    <t>webhost</t>
  </si>
  <si>
    <t>Elaine Flood notice board</t>
  </si>
  <si>
    <t>Social</t>
  </si>
  <si>
    <t>TOTAL</t>
  </si>
  <si>
    <t>Muireann de Paor (membership refund)</t>
  </si>
  <si>
    <t>Richard O'Reilly, trophy engraving</t>
  </si>
  <si>
    <t>mycourts, invoices Oct, Nov, Dec (135GBP) 13042, 13166, 13285</t>
  </si>
  <si>
    <t>Income</t>
  </si>
  <si>
    <t>Total income</t>
  </si>
  <si>
    <t>Expenditure</t>
  </si>
  <si>
    <t>COVID-19</t>
  </si>
  <si>
    <t>Bank fees</t>
  </si>
  <si>
    <t>Total expenditure</t>
  </si>
  <si>
    <t>Actual Year Ending 31/01/2021</t>
  </si>
  <si>
    <t>Actual Year Ending 31/01/2020</t>
  </si>
  <si>
    <t>Donations</t>
  </si>
  <si>
    <t>League playing costs</t>
  </si>
  <si>
    <t>Maintenance</t>
  </si>
  <si>
    <t>Accounts from 01 February 2020 to 31 January 2021</t>
  </si>
  <si>
    <t>Surplus/(Deficit)</t>
  </si>
  <si>
    <t>Depreciation</t>
  </si>
  <si>
    <t>Net Surplus/(Deficit)</t>
  </si>
  <si>
    <t>Accumulated Surplus</t>
  </si>
  <si>
    <t>Balance Sheet</t>
  </si>
  <si>
    <t>Fixed Assets</t>
  </si>
  <si>
    <t>Bank</t>
  </si>
  <si>
    <t>Debtors</t>
  </si>
  <si>
    <t>Cash on Hand</t>
  </si>
  <si>
    <t>Total Assets</t>
  </si>
  <si>
    <t>Creditors</t>
  </si>
  <si>
    <t>Net Assets</t>
  </si>
  <si>
    <t>€</t>
  </si>
  <si>
    <t>Current Year</t>
  </si>
  <si>
    <t>Account Balance 31 January 2021 per statement</t>
  </si>
  <si>
    <t>Difference</t>
  </si>
  <si>
    <t>Balance per accounts</t>
  </si>
  <si>
    <t>Less cheque yet to be presented (186)</t>
  </si>
  <si>
    <t>Subtotal</t>
  </si>
  <si>
    <t>Total</t>
  </si>
  <si>
    <t>(none)</t>
  </si>
  <si>
    <t>Creditors for Y/E 31 January 2021</t>
  </si>
  <si>
    <t>Debtors for Year Ending 31 January 2021</t>
  </si>
  <si>
    <t>Parish Contribution</t>
  </si>
  <si>
    <t>Opening Stock</t>
  </si>
  <si>
    <t>#</t>
  </si>
  <si>
    <t>75th Anniversary T-shirts</t>
  </si>
  <si>
    <t>T-Shirts Sold - income</t>
  </si>
  <si>
    <t>T-Shirt Stock remaining</t>
  </si>
  <si>
    <t>T-Shirts Stock Reminaing</t>
  </si>
  <si>
    <t>Value</t>
  </si>
  <si>
    <t>15 Men Large</t>
  </si>
  <si>
    <t>15 units at €10</t>
  </si>
  <si>
    <t>15 Men Extra Large</t>
  </si>
  <si>
    <t>Stock now obsolete, written off during year</t>
  </si>
  <si>
    <t>Closing Balance 31st March 2014</t>
  </si>
  <si>
    <t>Written off in 2012/2013 accounts</t>
  </si>
  <si>
    <t>Stock Reconciliation of Clontarf Parish Tennis Club as at 31st Jan 2021</t>
  </si>
  <si>
    <t>MyCourts (web booking system January 2021)</t>
  </si>
  <si>
    <t>Misc.</t>
  </si>
  <si>
    <t>Balance fwd.</t>
  </si>
  <si>
    <t>Bank Reconciliation Form Y/E 31 January 2021</t>
  </si>
  <si>
    <t>Opening Balance 31 January 2020 per statement</t>
  </si>
  <si>
    <t>Parish Contribution y/e Jan 2020 (Feb 2020)</t>
  </si>
  <si>
    <t>Parish Contribution y/e Jan 2021 (Nov 2020)</t>
  </si>
  <si>
    <t>Parish lights/maintenance</t>
  </si>
  <si>
    <t>Captain's costs</t>
  </si>
  <si>
    <t>Opening accrual</t>
  </si>
  <si>
    <t>Accruing Y/E 31 January 2021</t>
  </si>
  <si>
    <t>Adj to Prior year Correct</t>
  </si>
  <si>
    <t xml:space="preserve">Check = 0 or &lt; 1 </t>
  </si>
  <si>
    <t>Treasurers Report</t>
  </si>
  <si>
    <t>Membership Subscriptions :</t>
  </si>
  <si>
    <t>Floodlight Revenue :</t>
  </si>
  <si>
    <t>Total Income:</t>
  </si>
  <si>
    <t>Total Expenditure</t>
  </si>
  <si>
    <t>Current Year Deficit:</t>
  </si>
  <si>
    <t>Recommendations:</t>
  </si>
  <si>
    <t>Membership Subscriptions for year 2020-2021</t>
  </si>
  <si>
    <t>Senior - €220   (payment before Mar 31st discounted to €200) - includes Tennis Ireland Affiliation Fee</t>
  </si>
  <si>
    <t>Family - €440  ( payment before Mar 31st discounted to €400) - Includes Tennis Ireland Affiliation Fee</t>
  </si>
  <si>
    <t xml:space="preserve">Student - €90  </t>
  </si>
  <si>
    <t>Over 65 - €70</t>
  </si>
  <si>
    <t xml:space="preserve"> </t>
  </si>
  <si>
    <t>Junior - €15</t>
  </si>
  <si>
    <t>Pavilion - €30</t>
  </si>
  <si>
    <t>Hon. Treasurer</t>
  </si>
  <si>
    <t>Accounts to 31 Jan 2021</t>
  </si>
  <si>
    <t>Income level is in-line with increased membership numbers.</t>
  </si>
  <si>
    <t>It is also recommended that we continue with our policy of no joining fees for 2020/2021 to encourage new memberships.</t>
  </si>
  <si>
    <t>The Committee wish to propose membership subscriptions for the year to 31 January 2022</t>
  </si>
  <si>
    <t>16th February 2021</t>
  </si>
  <si>
    <t>Finbar Mohan</t>
  </si>
  <si>
    <t>External Auditor</t>
  </si>
  <si>
    <t>This year we received Grants for both Covid related expenditure and for running a Junior Tennis Program. Our expenditure relating to the running of our tennis tournaments was minimal, again as a direct impact from Covid Restrictions. The surplus noted in Tournament Fees is unlikely to be repeated in future years. Given the profile and make up of the club we will continue to encourage and fund our club social and playing events noting that we will always end up paying out more than we take in. However as noted in our prior year Treasurers report the Club will look at our funding model for our in-house events.</t>
  </si>
  <si>
    <t>Operational Expenditure decreased by over €800. This is largely due to the reduced Tennis Ireland affiliation costs owing to the impact of Covid restrictions which saw many league events cancelled. The Club incurred increased maintenance fees and costs around the installation of PPE equipment to allow for the opening of the courts. The expenditure includes the release of an accrual for the value of €701. This is shown as a prior year adjustment as it should have been released in 2020 accounts. The Social Costs include an amount of €1156 for a BBQ which was agreed upon at our last AGM.</t>
  </si>
  <si>
    <t>Membership subscriptions increased this year by over €2000. This is a reflection on the increased number of Juniors who joined the club thanks to the summer coaching program. In addition as Covid saw Tennis being an allowed support it resulted in additional members seeking to join our club.</t>
  </si>
  <si>
    <t>As a result of playing restrictions our lights income and related expenditure decreased significantly this year. This is a direct result Covid restrictions have had on our club and are unlikely to be repeated in future years.</t>
  </si>
  <si>
    <t>The Income and Expenditure accounts shows a surplus of €1502 is significantly improved upon last year - however is likely to be the result of reduced spending on Lights, Tournament Fees etc. When combined with last years accumulated deficit we have an overall surplus of €1250. Cash in hand in the bank at the end of the year of €13,400 - but of note Parish Contribution is yet to be paid.</t>
  </si>
  <si>
    <t>Sports Capital Funding Application:</t>
  </si>
  <si>
    <t>It is recommended that, as agreed with Rev. Lesley, we postpone making a Parish Contribution until after the results of our application for Sports Capital Funding for new floodlights. The amount to be contributed to the Parish will be revisited following on the outcome of the application for capital funding.</t>
  </si>
  <si>
    <t>The club has received a quote of €13,000 for new floodlights. Having discussed with the Parish, it is proposed that the club apply to the Department for capital funding. As part of the scoring for applications is based on how much of a club's own money will be put towards any project, the Committee proposes to apply to the Department committing to cover 50% of the costs of the project, and seeking State funding for the other 50%.</t>
  </si>
  <si>
    <t>Clontarf Parish Tennis Club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</si>
</sst>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Red]\(#,##0\)"/>
    <numFmt numFmtId="165" formatCode="_-* #,##0_-;\-* #,##0_-;_-* &quot;-&quot;??_-;_-@_-"/>
    <numFmt numFmtId="166" formatCode="_-* #,##0_-;\-* #,##0_-;_-* \-??_-;_-@_-"/>
    <numFmt numFmtId="167" formatCode="[$€-1809]#,##0;\-[$€-1809]#,##0"/>
  </numFmts>
  <fonts count="16" x14ac:knownFonts="1">
    <font>
      <sz val="11"/>
      <color theme="1"/>
      <name val="Calibri"/>
      <family val="2"/>
      <scheme val="minor"/>
    </font>
    <font>
      <b/>
      <sz val="11"/>
      <color theme="1"/>
      <name val="Calibri"/>
      <family val="2"/>
      <scheme val="minor"/>
    </font>
    <font>
      <sz val="12"/>
      <name val="Arial"/>
      <family val="2"/>
    </font>
    <font>
      <b/>
      <sz val="12"/>
      <name val="Arial"/>
      <family val="2"/>
    </font>
    <font>
      <b/>
      <sz val="11"/>
      <color theme="1"/>
      <name val="Arial"/>
      <family val="2"/>
    </font>
    <font>
      <sz val="10"/>
      <name val="Arial"/>
      <family val="2"/>
    </font>
    <font>
      <b/>
      <sz val="10"/>
      <name val="Arial"/>
      <family val="2"/>
    </font>
    <font>
      <u/>
      <sz val="10"/>
      <name val="Arial"/>
      <family val="2"/>
    </font>
    <font>
      <sz val="11"/>
      <color theme="1"/>
      <name val="Calibri"/>
      <family val="2"/>
      <scheme val="minor"/>
    </font>
    <font>
      <sz val="11"/>
      <color rgb="FFFF0000"/>
      <name val="Calibri"/>
      <family val="2"/>
      <scheme val="minor"/>
    </font>
    <font>
      <b/>
      <sz val="14"/>
      <name val="Arial"/>
      <family val="2"/>
    </font>
    <font>
      <sz val="14"/>
      <name val="Arial"/>
      <family val="2"/>
    </font>
    <font>
      <sz val="14"/>
      <color indexed="8"/>
      <name val="Arial"/>
      <family val="2"/>
    </font>
    <font>
      <sz val="14"/>
      <color indexed="10"/>
      <name val="Arial"/>
      <family val="2"/>
    </font>
    <font>
      <b/>
      <sz val="14"/>
      <color indexed="8"/>
      <name val="Arial"/>
      <family val="2"/>
    </font>
    <font>
      <sz val="16"/>
      <name val="Arial"/>
      <family val="2"/>
    </font>
  </fonts>
  <fills count="6">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rgb="FFC0C0C0"/>
        <bgColor rgb="FFCCCCFF"/>
      </patternFill>
    </fill>
    <fill>
      <patternFill patternType="solid">
        <fgColor theme="0" tint="-4.9989318521683403E-2"/>
        <bgColor indexed="64"/>
      </patternFill>
    </fill>
  </fills>
  <borders count="5">
    <border>
      <left/>
      <right/>
      <top/>
      <bottom/>
      <diagonal/>
    </border>
    <border>
      <left/>
      <right style="thin">
        <color indexed="64"/>
      </right>
      <top/>
      <bottom/>
      <diagonal/>
    </border>
    <border>
      <left/>
      <right/>
      <top style="thin">
        <color indexed="64"/>
      </top>
      <bottom style="thin">
        <color indexed="64"/>
      </bottom>
      <diagonal/>
    </border>
    <border>
      <left/>
      <right/>
      <top style="thin">
        <color rgb="FF000000"/>
      </top>
      <bottom style="double">
        <color rgb="FF000000"/>
      </bottom>
      <diagonal/>
    </border>
    <border>
      <left/>
      <right/>
      <top style="thin">
        <color indexed="64"/>
      </top>
      <bottom style="double">
        <color indexed="64"/>
      </bottom>
      <diagonal/>
    </border>
  </borders>
  <cellStyleXfs count="2">
    <xf numFmtId="0" fontId="0" fillId="0" borderId="0"/>
    <xf numFmtId="43" fontId="8" fillId="0" borderId="0" applyFont="0" applyFill="0" applyBorder="0" applyAlignment="0" applyProtection="0"/>
  </cellStyleXfs>
  <cellXfs count="68">
    <xf numFmtId="0" fontId="0" fillId="0" borderId="0" xfId="0"/>
    <xf numFmtId="0" fontId="2" fillId="0" borderId="0" xfId="0" applyFont="1" applyAlignment="1">
      <alignment horizontal="left"/>
    </xf>
    <xf numFmtId="17" fontId="0" fillId="0" borderId="0" xfId="0" applyNumberFormat="1"/>
    <xf numFmtId="0" fontId="1" fillId="0" borderId="0" xfId="0" applyFont="1"/>
    <xf numFmtId="0" fontId="2" fillId="0" borderId="0" xfId="0" applyFont="1" applyFill="1" applyAlignment="1">
      <alignment horizontal="left"/>
    </xf>
    <xf numFmtId="0" fontId="0" fillId="2" borderId="0" xfId="0" applyFill="1"/>
    <xf numFmtId="0" fontId="0" fillId="2" borderId="1" xfId="0" applyFill="1" applyBorder="1"/>
    <xf numFmtId="0" fontId="3" fillId="0" borderId="1" xfId="0" applyFont="1" applyFill="1" applyBorder="1" applyAlignment="1">
      <alignment horizontal="center"/>
    </xf>
    <xf numFmtId="4" fontId="3" fillId="0" borderId="1" xfId="0" applyNumberFormat="1" applyFont="1" applyFill="1" applyBorder="1" applyAlignment="1">
      <alignment horizontal="center"/>
    </xf>
    <xf numFmtId="0" fontId="0" fillId="0" borderId="1" xfId="0" applyBorder="1"/>
    <xf numFmtId="0" fontId="1" fillId="0" borderId="1" xfId="0" applyFont="1" applyBorder="1"/>
    <xf numFmtId="0" fontId="4" fillId="0" borderId="1" xfId="0" applyFont="1" applyBorder="1" applyAlignment="1">
      <alignment horizontal="center"/>
    </xf>
    <xf numFmtId="0" fontId="4" fillId="0" borderId="0" xfId="0" applyFont="1" applyAlignment="1">
      <alignment horizontal="center"/>
    </xf>
    <xf numFmtId="4" fontId="0" fillId="0" borderId="0" xfId="0" applyNumberFormat="1"/>
    <xf numFmtId="0" fontId="0" fillId="3" borderId="0" xfId="0" applyFill="1"/>
    <xf numFmtId="4" fontId="1" fillId="0" borderId="0" xfId="0" applyNumberFormat="1" applyFont="1"/>
    <xf numFmtId="3" fontId="1" fillId="0" borderId="0" xfId="0" applyNumberFormat="1" applyFont="1"/>
    <xf numFmtId="0" fontId="1" fillId="0" borderId="2" xfId="0" applyFont="1" applyBorder="1"/>
    <xf numFmtId="3" fontId="1" fillId="0" borderId="2" xfId="0" applyNumberFormat="1" applyFont="1" applyBorder="1"/>
    <xf numFmtId="0" fontId="1" fillId="0" borderId="0" xfId="0" applyFont="1" applyAlignment="1">
      <alignment horizontal="center"/>
    </xf>
    <xf numFmtId="0" fontId="0" fillId="0" borderId="0" xfId="0" applyAlignment="1">
      <alignment horizontal="center"/>
    </xf>
    <xf numFmtId="0" fontId="1" fillId="0" borderId="0" xfId="0" applyFont="1" applyBorder="1"/>
    <xf numFmtId="0" fontId="0" fillId="0" borderId="0" xfId="0" applyBorder="1"/>
    <xf numFmtId="4" fontId="1" fillId="0" borderId="0" xfId="0" applyNumberFormat="1" applyFont="1" applyBorder="1"/>
    <xf numFmtId="4" fontId="0" fillId="0" borderId="0" xfId="0" applyNumberFormat="1" applyBorder="1"/>
    <xf numFmtId="0" fontId="0" fillId="0" borderId="0" xfId="0" applyFill="1" applyBorder="1"/>
    <xf numFmtId="0" fontId="5" fillId="0" borderId="0" xfId="0" applyFont="1" applyFill="1" applyBorder="1"/>
    <xf numFmtId="0" fontId="6" fillId="0" borderId="0" xfId="0" applyFont="1" applyFill="1" applyBorder="1" applyAlignment="1">
      <alignment horizontal="center"/>
    </xf>
    <xf numFmtId="0" fontId="7" fillId="0" borderId="0" xfId="0" applyFont="1" applyFill="1" applyBorder="1"/>
    <xf numFmtId="164" fontId="5" fillId="0" borderId="0" xfId="0" applyNumberFormat="1" applyFont="1" applyFill="1" applyBorder="1"/>
    <xf numFmtId="15" fontId="5" fillId="0" borderId="0" xfId="0" applyNumberFormat="1" applyFont="1" applyFill="1" applyBorder="1"/>
    <xf numFmtId="164" fontId="6" fillId="0" borderId="0" xfId="0" applyNumberFormat="1" applyFont="1" applyFill="1" applyBorder="1"/>
    <xf numFmtId="164" fontId="6" fillId="0" borderId="3" xfId="0" applyNumberFormat="1" applyFont="1" applyFill="1" applyBorder="1"/>
    <xf numFmtId="164" fontId="6" fillId="0" borderId="0" xfId="0" applyNumberFormat="1" applyFont="1" applyFill="1" applyBorder="1" applyAlignment="1">
      <alignment horizontal="center"/>
    </xf>
    <xf numFmtId="3" fontId="0" fillId="0" borderId="0" xfId="0" applyNumberFormat="1"/>
    <xf numFmtId="17" fontId="0" fillId="3" borderId="0" xfId="0" applyNumberFormat="1" applyFill="1"/>
    <xf numFmtId="0" fontId="2" fillId="3" borderId="0" xfId="0" applyFont="1" applyFill="1" applyAlignment="1">
      <alignment horizontal="left"/>
    </xf>
    <xf numFmtId="0" fontId="3" fillId="3" borderId="1" xfId="0" applyFont="1" applyFill="1" applyBorder="1" applyAlignment="1">
      <alignment horizontal="center"/>
    </xf>
    <xf numFmtId="165" fontId="0" fillId="0" borderId="0" xfId="1" applyNumberFormat="1" applyFont="1"/>
    <xf numFmtId="165" fontId="1" fillId="0" borderId="4" xfId="1" applyNumberFormat="1" applyFont="1" applyBorder="1"/>
    <xf numFmtId="165" fontId="0" fillId="0" borderId="0" xfId="0" applyNumberFormat="1"/>
    <xf numFmtId="164" fontId="0" fillId="0" borderId="0" xfId="1" applyNumberFormat="1" applyFont="1"/>
    <xf numFmtId="164" fontId="0" fillId="0" borderId="4" xfId="1" applyNumberFormat="1" applyFont="1" applyBorder="1"/>
    <xf numFmtId="0" fontId="9" fillId="3" borderId="0" xfId="0" applyFont="1" applyFill="1"/>
    <xf numFmtId="165" fontId="9" fillId="3" borderId="0" xfId="1" applyNumberFormat="1" applyFont="1" applyFill="1"/>
    <xf numFmtId="3" fontId="9" fillId="3" borderId="0" xfId="0" applyNumberFormat="1" applyFont="1" applyFill="1"/>
    <xf numFmtId="0" fontId="1" fillId="0" borderId="0" xfId="0" applyFont="1" applyFill="1"/>
    <xf numFmtId="0" fontId="0" fillId="0" borderId="0" xfId="0" applyFill="1"/>
    <xf numFmtId="164" fontId="0" fillId="0" borderId="0" xfId="0" applyNumberFormat="1"/>
    <xf numFmtId="166" fontId="10" fillId="5" borderId="0" xfId="1" applyNumberFormat="1" applyFont="1" applyFill="1" applyBorder="1" applyAlignment="1" applyProtection="1"/>
    <xf numFmtId="0" fontId="11" fillId="5" borderId="0" xfId="0" applyFont="1" applyFill="1" applyAlignment="1">
      <alignment wrapText="1"/>
    </xf>
    <xf numFmtId="0" fontId="11" fillId="0" borderId="0" xfId="0" applyFont="1"/>
    <xf numFmtId="0" fontId="11" fillId="0" borderId="0" xfId="0" applyFont="1" applyAlignment="1">
      <alignment wrapText="1"/>
    </xf>
    <xf numFmtId="166" fontId="10" fillId="0" borderId="0" xfId="1" applyNumberFormat="1" applyFont="1" applyFill="1" applyBorder="1" applyAlignment="1" applyProtection="1"/>
    <xf numFmtId="0" fontId="10" fillId="0" borderId="0" xfId="0" applyFont="1" applyAlignment="1">
      <alignment horizontal="center"/>
    </xf>
    <xf numFmtId="0" fontId="10" fillId="0" borderId="0" xfId="0" applyFont="1" applyAlignment="1">
      <alignment wrapText="1"/>
    </xf>
    <xf numFmtId="0" fontId="12" fillId="0" borderId="0" xfId="0" applyFont="1" applyAlignment="1">
      <alignment wrapText="1"/>
    </xf>
    <xf numFmtId="0" fontId="13" fillId="0" borderId="0" xfId="0" applyFont="1" applyAlignment="1">
      <alignment wrapText="1"/>
    </xf>
    <xf numFmtId="0" fontId="14" fillId="0" borderId="0" xfId="0" applyFont="1" applyAlignment="1">
      <alignment wrapText="1"/>
    </xf>
    <xf numFmtId="167" fontId="12" fillId="0" borderId="0" xfId="0" applyNumberFormat="1" applyFont="1" applyAlignment="1">
      <alignment wrapText="1"/>
    </xf>
    <xf numFmtId="0" fontId="12" fillId="0" borderId="0" xfId="0" applyFont="1" applyAlignment="1">
      <alignment wrapText="1" readingOrder="1"/>
    </xf>
    <xf numFmtId="15" fontId="11" fillId="0" borderId="0" xfId="0" applyNumberFormat="1" applyFont="1" applyAlignment="1">
      <alignment horizontal="left" wrapText="1"/>
    </xf>
    <xf numFmtId="0" fontId="15" fillId="0" borderId="0" xfId="0" applyFont="1"/>
    <xf numFmtId="0" fontId="15" fillId="0" borderId="0" xfId="0" applyFont="1" applyAlignment="1">
      <alignment wrapText="1"/>
    </xf>
    <xf numFmtId="0" fontId="0" fillId="0" borderId="0" xfId="0" applyAlignment="1">
      <alignment wrapText="1"/>
    </xf>
    <xf numFmtId="0" fontId="14" fillId="0" borderId="0" xfId="0" applyFont="1" applyAlignment="1">
      <alignment wrapText="1" readingOrder="1"/>
    </xf>
    <xf numFmtId="0" fontId="1" fillId="0" borderId="0" xfId="0" applyFont="1" applyAlignment="1">
      <alignment horizontal="center"/>
    </xf>
    <xf numFmtId="0" fontId="6" fillId="4" borderId="0"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tabSelected="1" workbookViewId="0"/>
  </sheetViews>
  <sheetFormatPr defaultColWidth="8.85546875" defaultRowHeight="15" x14ac:dyDescent="0.25"/>
  <cols>
    <col min="2" max="2" width="150.42578125" style="64" customWidth="1"/>
    <col min="258" max="258" width="150.42578125" customWidth="1"/>
    <col min="514" max="514" width="150.42578125" customWidth="1"/>
    <col min="770" max="770" width="150.42578125" customWidth="1"/>
    <col min="1026" max="1026" width="150.42578125" customWidth="1"/>
    <col min="1282" max="1282" width="150.42578125" customWidth="1"/>
    <col min="1538" max="1538" width="150.42578125" customWidth="1"/>
    <col min="1794" max="1794" width="150.42578125" customWidth="1"/>
    <col min="2050" max="2050" width="150.42578125" customWidth="1"/>
    <col min="2306" max="2306" width="150.42578125" customWidth="1"/>
    <col min="2562" max="2562" width="150.42578125" customWidth="1"/>
    <col min="2818" max="2818" width="150.42578125" customWidth="1"/>
    <col min="3074" max="3074" width="150.42578125" customWidth="1"/>
    <col min="3330" max="3330" width="150.42578125" customWidth="1"/>
    <col min="3586" max="3586" width="150.42578125" customWidth="1"/>
    <col min="3842" max="3842" width="150.42578125" customWidth="1"/>
    <col min="4098" max="4098" width="150.42578125" customWidth="1"/>
    <col min="4354" max="4354" width="150.42578125" customWidth="1"/>
    <col min="4610" max="4610" width="150.42578125" customWidth="1"/>
    <col min="4866" max="4866" width="150.42578125" customWidth="1"/>
    <col min="5122" max="5122" width="150.42578125" customWidth="1"/>
    <col min="5378" max="5378" width="150.42578125" customWidth="1"/>
    <col min="5634" max="5634" width="150.42578125" customWidth="1"/>
    <col min="5890" max="5890" width="150.42578125" customWidth="1"/>
    <col min="6146" max="6146" width="150.42578125" customWidth="1"/>
    <col min="6402" max="6402" width="150.42578125" customWidth="1"/>
    <col min="6658" max="6658" width="150.42578125" customWidth="1"/>
    <col min="6914" max="6914" width="150.42578125" customWidth="1"/>
    <col min="7170" max="7170" width="150.42578125" customWidth="1"/>
    <col min="7426" max="7426" width="150.42578125" customWidth="1"/>
    <col min="7682" max="7682" width="150.42578125" customWidth="1"/>
    <col min="7938" max="7938" width="150.42578125" customWidth="1"/>
    <col min="8194" max="8194" width="150.42578125" customWidth="1"/>
    <col min="8450" max="8450" width="150.42578125" customWidth="1"/>
    <col min="8706" max="8706" width="150.42578125" customWidth="1"/>
    <col min="8962" max="8962" width="150.42578125" customWidth="1"/>
    <col min="9218" max="9218" width="150.42578125" customWidth="1"/>
    <col min="9474" max="9474" width="150.42578125" customWidth="1"/>
    <col min="9730" max="9730" width="150.42578125" customWidth="1"/>
    <col min="9986" max="9986" width="150.42578125" customWidth="1"/>
    <col min="10242" max="10242" width="150.42578125" customWidth="1"/>
    <col min="10498" max="10498" width="150.42578125" customWidth="1"/>
    <col min="10754" max="10754" width="150.42578125" customWidth="1"/>
    <col min="11010" max="11010" width="150.42578125" customWidth="1"/>
    <col min="11266" max="11266" width="150.42578125" customWidth="1"/>
    <col min="11522" max="11522" width="150.42578125" customWidth="1"/>
    <col min="11778" max="11778" width="150.42578125" customWidth="1"/>
    <col min="12034" max="12034" width="150.42578125" customWidth="1"/>
    <col min="12290" max="12290" width="150.42578125" customWidth="1"/>
    <col min="12546" max="12546" width="150.42578125" customWidth="1"/>
    <col min="12802" max="12802" width="150.42578125" customWidth="1"/>
    <col min="13058" max="13058" width="150.42578125" customWidth="1"/>
    <col min="13314" max="13314" width="150.42578125" customWidth="1"/>
    <col min="13570" max="13570" width="150.42578125" customWidth="1"/>
    <col min="13826" max="13826" width="150.42578125" customWidth="1"/>
    <col min="14082" max="14082" width="150.42578125" customWidth="1"/>
    <col min="14338" max="14338" width="150.42578125" customWidth="1"/>
    <col min="14594" max="14594" width="150.42578125" customWidth="1"/>
    <col min="14850" max="14850" width="150.42578125" customWidth="1"/>
    <col min="15106" max="15106" width="150.42578125" customWidth="1"/>
    <col min="15362" max="15362" width="150.42578125" customWidth="1"/>
    <col min="15618" max="15618" width="150.42578125" customWidth="1"/>
    <col min="15874" max="15874" width="150.42578125" customWidth="1"/>
    <col min="16130" max="16130" width="150.42578125" customWidth="1"/>
  </cols>
  <sheetData>
    <row r="1" spans="1:2" ht="18" x14ac:dyDescent="0.25">
      <c r="A1" s="49" t="s">
        <v>133</v>
      </c>
      <c r="B1" s="50"/>
    </row>
    <row r="2" spans="1:2" ht="18" x14ac:dyDescent="0.25">
      <c r="A2" s="49" t="s">
        <v>118</v>
      </c>
      <c r="B2" s="50"/>
    </row>
    <row r="3" spans="1:2" ht="6.75" customHeight="1" x14ac:dyDescent="0.25">
      <c r="A3" s="51"/>
      <c r="B3" s="52"/>
    </row>
    <row r="4" spans="1:2" ht="18" x14ac:dyDescent="0.25">
      <c r="A4" s="53" t="s">
        <v>102</v>
      </c>
      <c r="B4" s="52"/>
    </row>
    <row r="5" spans="1:2" ht="18" x14ac:dyDescent="0.25">
      <c r="A5" s="51"/>
      <c r="B5" s="52"/>
    </row>
    <row r="6" spans="1:2" ht="18" x14ac:dyDescent="0.25">
      <c r="A6" s="54">
        <v>1</v>
      </c>
      <c r="B6" s="55" t="s">
        <v>103</v>
      </c>
    </row>
    <row r="7" spans="1:2" ht="54" x14ac:dyDescent="0.25">
      <c r="A7" s="54"/>
      <c r="B7" s="56" t="s">
        <v>127</v>
      </c>
    </row>
    <row r="8" spans="1:2" ht="18" x14ac:dyDescent="0.25">
      <c r="A8" s="54"/>
      <c r="B8" s="56"/>
    </row>
    <row r="9" spans="1:2" ht="18" x14ac:dyDescent="0.25">
      <c r="A9" s="54"/>
      <c r="B9" s="57"/>
    </row>
    <row r="10" spans="1:2" ht="18" x14ac:dyDescent="0.25">
      <c r="A10" s="54">
        <v>2</v>
      </c>
      <c r="B10" s="58" t="s">
        <v>104</v>
      </c>
    </row>
    <row r="11" spans="1:2" ht="36" x14ac:dyDescent="0.25">
      <c r="A11" s="54"/>
      <c r="B11" s="56" t="s">
        <v>128</v>
      </c>
    </row>
    <row r="12" spans="1:2" ht="18" x14ac:dyDescent="0.25">
      <c r="A12" s="54"/>
      <c r="B12" s="56"/>
    </row>
    <row r="13" spans="1:2" ht="18" x14ac:dyDescent="0.25">
      <c r="A13" s="54">
        <v>3</v>
      </c>
      <c r="B13" s="58" t="s">
        <v>105</v>
      </c>
    </row>
    <row r="14" spans="1:2" ht="18" x14ac:dyDescent="0.25">
      <c r="A14" s="54"/>
      <c r="B14" s="56" t="s">
        <v>119</v>
      </c>
    </row>
    <row r="15" spans="1:2" ht="108" x14ac:dyDescent="0.25">
      <c r="A15" s="54"/>
      <c r="B15" s="56" t="s">
        <v>125</v>
      </c>
    </row>
    <row r="16" spans="1:2" ht="18" x14ac:dyDescent="0.25">
      <c r="A16" s="54"/>
      <c r="B16" s="56"/>
    </row>
    <row r="17" spans="1:2" ht="18" x14ac:dyDescent="0.25">
      <c r="A17" s="54"/>
      <c r="B17" s="56"/>
    </row>
    <row r="18" spans="1:2" ht="18" x14ac:dyDescent="0.25">
      <c r="A18" s="54"/>
      <c r="B18" s="57"/>
    </row>
    <row r="19" spans="1:2" ht="18" x14ac:dyDescent="0.25">
      <c r="A19" s="54">
        <v>4</v>
      </c>
      <c r="B19" s="58" t="s">
        <v>106</v>
      </c>
    </row>
    <row r="20" spans="1:2" ht="108" x14ac:dyDescent="0.25">
      <c r="A20" s="54"/>
      <c r="B20" s="56" t="s">
        <v>126</v>
      </c>
    </row>
    <row r="21" spans="1:2" ht="18" x14ac:dyDescent="0.25">
      <c r="A21" s="54"/>
      <c r="B21" s="59"/>
    </row>
    <row r="22" spans="1:2" ht="18" x14ac:dyDescent="0.25">
      <c r="A22" s="54"/>
      <c r="B22" s="56"/>
    </row>
    <row r="23" spans="1:2" ht="18" x14ac:dyDescent="0.25">
      <c r="A23" s="54">
        <v>5</v>
      </c>
      <c r="B23" s="58" t="s">
        <v>107</v>
      </c>
    </row>
    <row r="24" spans="1:2" ht="72" x14ac:dyDescent="0.25">
      <c r="A24" s="54"/>
      <c r="B24" s="60" t="s">
        <v>129</v>
      </c>
    </row>
    <row r="25" spans="1:2" ht="18" x14ac:dyDescent="0.25">
      <c r="A25" s="54"/>
      <c r="B25" s="60"/>
    </row>
    <row r="26" spans="1:2" ht="18" x14ac:dyDescent="0.25">
      <c r="A26" s="54">
        <v>6</v>
      </c>
      <c r="B26" s="65" t="s">
        <v>130</v>
      </c>
    </row>
    <row r="27" spans="1:2" ht="72" x14ac:dyDescent="0.25">
      <c r="A27" s="54"/>
      <c r="B27" s="60" t="s">
        <v>132</v>
      </c>
    </row>
    <row r="28" spans="1:2" ht="18" x14ac:dyDescent="0.25">
      <c r="A28" s="54"/>
      <c r="B28" s="60"/>
    </row>
    <row r="29" spans="1:2" ht="18" x14ac:dyDescent="0.25">
      <c r="A29" s="54">
        <v>7</v>
      </c>
      <c r="B29" s="58" t="s">
        <v>108</v>
      </c>
    </row>
    <row r="30" spans="1:2" ht="54" x14ac:dyDescent="0.25">
      <c r="A30" s="54"/>
      <c r="B30" s="56" t="s">
        <v>131</v>
      </c>
    </row>
    <row r="31" spans="1:2" ht="36" x14ac:dyDescent="0.25">
      <c r="A31" s="54"/>
      <c r="B31" s="56" t="s">
        <v>120</v>
      </c>
    </row>
    <row r="32" spans="1:2" ht="18" x14ac:dyDescent="0.25">
      <c r="A32" s="54"/>
      <c r="B32" s="56"/>
    </row>
    <row r="33" spans="1:2" ht="18" x14ac:dyDescent="0.25">
      <c r="A33" s="54"/>
      <c r="B33" s="56"/>
    </row>
    <row r="34" spans="1:2" ht="18" x14ac:dyDescent="0.25">
      <c r="A34" s="54">
        <v>8</v>
      </c>
      <c r="B34" s="58" t="s">
        <v>109</v>
      </c>
    </row>
    <row r="35" spans="1:2" ht="18" x14ac:dyDescent="0.25">
      <c r="A35" s="54"/>
      <c r="B35" s="52" t="s">
        <v>121</v>
      </c>
    </row>
    <row r="36" spans="1:2" ht="18" x14ac:dyDescent="0.25">
      <c r="A36" s="54"/>
      <c r="B36" s="56" t="s">
        <v>110</v>
      </c>
    </row>
    <row r="37" spans="1:2" ht="18" x14ac:dyDescent="0.25">
      <c r="A37" s="54"/>
      <c r="B37" s="56" t="s">
        <v>111</v>
      </c>
    </row>
    <row r="38" spans="1:2" ht="18" x14ac:dyDescent="0.25">
      <c r="A38" s="54"/>
      <c r="B38" s="56" t="s">
        <v>112</v>
      </c>
    </row>
    <row r="39" spans="1:2" ht="18" x14ac:dyDescent="0.25">
      <c r="A39" s="54"/>
      <c r="B39" s="56" t="s">
        <v>113</v>
      </c>
    </row>
    <row r="40" spans="1:2" ht="18" x14ac:dyDescent="0.25">
      <c r="A40" s="54" t="s">
        <v>114</v>
      </c>
      <c r="B40" s="56" t="s">
        <v>115</v>
      </c>
    </row>
    <row r="41" spans="1:2" ht="18" x14ac:dyDescent="0.25">
      <c r="A41" s="54"/>
      <c r="B41" s="56" t="s">
        <v>116</v>
      </c>
    </row>
    <row r="42" spans="1:2" ht="18" x14ac:dyDescent="0.25">
      <c r="A42" s="54"/>
      <c r="B42" s="52"/>
    </row>
    <row r="43" spans="1:2" ht="18" x14ac:dyDescent="0.25">
      <c r="A43" s="51"/>
      <c r="B43" s="52"/>
    </row>
    <row r="44" spans="1:2" ht="18" x14ac:dyDescent="0.25">
      <c r="A44" s="51"/>
      <c r="B44" s="52" t="s">
        <v>7</v>
      </c>
    </row>
    <row r="45" spans="1:2" ht="18" x14ac:dyDescent="0.25">
      <c r="A45" s="51"/>
      <c r="B45" s="52" t="s">
        <v>117</v>
      </c>
    </row>
    <row r="46" spans="1:2" ht="18" x14ac:dyDescent="0.25">
      <c r="A46" s="51"/>
      <c r="B46" s="61" t="s">
        <v>122</v>
      </c>
    </row>
    <row r="47" spans="1:2" ht="20.25" x14ac:dyDescent="0.3">
      <c r="A47" s="62"/>
      <c r="B47" s="63"/>
    </row>
    <row r="48" spans="1:2" ht="20.25" x14ac:dyDescent="0.3">
      <c r="A48" s="62"/>
      <c r="B48" s="63" t="s">
        <v>123</v>
      </c>
    </row>
    <row r="49" spans="1:2" ht="20.25" x14ac:dyDescent="0.3">
      <c r="A49" s="62"/>
      <c r="B49" s="63" t="s">
        <v>124</v>
      </c>
    </row>
    <row r="50" spans="1:2" ht="20.25" x14ac:dyDescent="0.3">
      <c r="A50" s="62"/>
      <c r="B50" s="63"/>
    </row>
    <row r="51" spans="1:2" ht="20.25" x14ac:dyDescent="0.3">
      <c r="A51" s="62"/>
      <c r="B51" s="63"/>
    </row>
  </sheetData>
  <sheetProtection password="C0C8" sheet="1" objects="1" scenarios="1"/>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pane ySplit="1" topLeftCell="A8" activePane="bottomLeft" state="frozen"/>
      <selection pane="bottomLeft" activeCell="C25" sqref="C25"/>
    </sheetView>
  </sheetViews>
  <sheetFormatPr defaultRowHeight="15" x14ac:dyDescent="0.25"/>
  <cols>
    <col min="2" max="2" width="51" customWidth="1"/>
    <col min="3" max="3" width="16.7109375" style="9" customWidth="1"/>
    <col min="4" max="4" width="20.7109375" customWidth="1"/>
    <col min="5" max="6" width="18.140625" customWidth="1"/>
    <col min="7" max="7" width="25.42578125" customWidth="1"/>
    <col min="8" max="8" width="18.85546875" customWidth="1"/>
    <col min="9" max="9" width="21" customWidth="1"/>
    <col min="10" max="10" width="18.140625" customWidth="1"/>
    <col min="11" max="11" width="18.7109375" customWidth="1"/>
  </cols>
  <sheetData>
    <row r="1" spans="1:11" s="5" customFormat="1" x14ac:dyDescent="0.25">
      <c r="A1" s="5" t="s">
        <v>0</v>
      </c>
      <c r="B1" s="5" t="s">
        <v>1</v>
      </c>
      <c r="C1" s="6" t="s">
        <v>2</v>
      </c>
      <c r="D1" s="5" t="s">
        <v>12</v>
      </c>
      <c r="E1" s="5" t="s">
        <v>13</v>
      </c>
      <c r="F1" s="5" t="s">
        <v>49</v>
      </c>
      <c r="G1" s="5" t="s">
        <v>14</v>
      </c>
      <c r="H1" s="5" t="s">
        <v>15</v>
      </c>
      <c r="I1" s="5" t="s">
        <v>16</v>
      </c>
      <c r="J1" s="5" t="s">
        <v>34</v>
      </c>
      <c r="K1" s="5" t="s">
        <v>18</v>
      </c>
    </row>
    <row r="2" spans="1:11" s="14" customFormat="1" ht="15.75" x14ac:dyDescent="0.25">
      <c r="A2" s="35">
        <v>43831</v>
      </c>
      <c r="B2" s="36" t="s">
        <v>9</v>
      </c>
      <c r="C2" s="37">
        <v>120</v>
      </c>
      <c r="G2" s="14">
        <v>120</v>
      </c>
    </row>
    <row r="3" spans="1:11" s="14" customFormat="1" ht="15.75" x14ac:dyDescent="0.25">
      <c r="B3" s="36" t="s">
        <v>10</v>
      </c>
      <c r="C3" s="37">
        <v>644.92999999999995</v>
      </c>
      <c r="D3" s="14">
        <v>644.92999999999995</v>
      </c>
    </row>
    <row r="4" spans="1:11" s="14" customFormat="1" ht="15.75" x14ac:dyDescent="0.25">
      <c r="B4" s="36" t="s">
        <v>11</v>
      </c>
      <c r="C4" s="37">
        <v>1840</v>
      </c>
      <c r="E4" s="14">
        <v>1840</v>
      </c>
    </row>
    <row r="5" spans="1:11" s="14" customFormat="1" ht="15.75" x14ac:dyDescent="0.25">
      <c r="B5" s="36" t="s">
        <v>11</v>
      </c>
      <c r="C5" s="37">
        <v>1126</v>
      </c>
      <c r="E5" s="14">
        <v>1126</v>
      </c>
    </row>
    <row r="6" spans="1:11" ht="15.75" x14ac:dyDescent="0.25">
      <c r="A6" s="2">
        <v>43862</v>
      </c>
      <c r="B6" s="4" t="s">
        <v>17</v>
      </c>
      <c r="C6" s="7">
        <v>113</v>
      </c>
      <c r="J6">
        <v>113</v>
      </c>
    </row>
    <row r="7" spans="1:11" ht="15.75" x14ac:dyDescent="0.25">
      <c r="A7" s="2">
        <v>43891</v>
      </c>
      <c r="B7" s="4" t="s">
        <v>18</v>
      </c>
      <c r="C7" s="7">
        <v>21.2</v>
      </c>
      <c r="K7">
        <v>21.2</v>
      </c>
    </row>
    <row r="8" spans="1:11" ht="15.75" x14ac:dyDescent="0.25">
      <c r="B8" s="4" t="s">
        <v>19</v>
      </c>
      <c r="C8" s="7">
        <v>60</v>
      </c>
      <c r="G8">
        <v>60</v>
      </c>
    </row>
    <row r="9" spans="1:11" ht="15.75" x14ac:dyDescent="0.25">
      <c r="A9" s="2">
        <v>43952</v>
      </c>
      <c r="B9" s="4" t="s">
        <v>20</v>
      </c>
      <c r="C9" s="8">
        <v>1156.8</v>
      </c>
      <c r="J9">
        <v>1156.8</v>
      </c>
    </row>
    <row r="10" spans="1:11" ht="15.75" x14ac:dyDescent="0.25">
      <c r="B10" s="4" t="s">
        <v>21</v>
      </c>
      <c r="C10" s="7">
        <v>184.5</v>
      </c>
      <c r="G10">
        <v>184.5</v>
      </c>
    </row>
    <row r="11" spans="1:11" ht="15.75" x14ac:dyDescent="0.25">
      <c r="B11" s="4" t="s">
        <v>22</v>
      </c>
      <c r="C11" s="7">
        <v>239.85</v>
      </c>
      <c r="F11">
        <f>C11</f>
        <v>239.85</v>
      </c>
      <c r="G11">
        <v>0</v>
      </c>
    </row>
    <row r="12" spans="1:11" ht="15.75" x14ac:dyDescent="0.25">
      <c r="B12" s="4" t="s">
        <v>23</v>
      </c>
      <c r="C12" s="7">
        <v>639.6</v>
      </c>
      <c r="I12">
        <v>639.6</v>
      </c>
    </row>
    <row r="13" spans="1:11" ht="15.75" x14ac:dyDescent="0.25">
      <c r="A13" s="2">
        <v>43983</v>
      </c>
      <c r="B13" s="4" t="s">
        <v>24</v>
      </c>
      <c r="C13" s="7">
        <v>51.64</v>
      </c>
      <c r="D13">
        <v>51.64</v>
      </c>
    </row>
    <row r="14" spans="1:11" ht="15.75" x14ac:dyDescent="0.25">
      <c r="B14" s="4" t="s">
        <v>18</v>
      </c>
      <c r="C14" s="7">
        <v>28.22</v>
      </c>
      <c r="K14">
        <v>28.22</v>
      </c>
    </row>
    <row r="15" spans="1:11" ht="15.75" x14ac:dyDescent="0.25">
      <c r="A15" s="2">
        <v>44013</v>
      </c>
      <c r="B15" s="4" t="s">
        <v>25</v>
      </c>
      <c r="C15" s="7">
        <v>175</v>
      </c>
      <c r="G15">
        <v>175</v>
      </c>
    </row>
    <row r="16" spans="1:11" ht="15.75" x14ac:dyDescent="0.25">
      <c r="B16" s="4" t="s">
        <v>26</v>
      </c>
      <c r="C16" s="7">
        <v>338.2</v>
      </c>
      <c r="G16">
        <v>338.2</v>
      </c>
    </row>
    <row r="17" spans="1:11" ht="15.75" x14ac:dyDescent="0.25">
      <c r="B17" s="4" t="s">
        <v>27</v>
      </c>
      <c r="C17" s="7">
        <v>61.9</v>
      </c>
      <c r="G17">
        <v>61.9</v>
      </c>
    </row>
    <row r="18" spans="1:11" ht="15.75" x14ac:dyDescent="0.25">
      <c r="B18" s="4" t="s">
        <v>28</v>
      </c>
      <c r="C18" s="7">
        <v>94.98</v>
      </c>
      <c r="G18">
        <v>94.98</v>
      </c>
    </row>
    <row r="19" spans="1:11" ht="15.75" x14ac:dyDescent="0.25">
      <c r="A19" s="2">
        <v>44044</v>
      </c>
      <c r="B19" s="4" t="s">
        <v>29</v>
      </c>
      <c r="C19" s="7">
        <v>1544.32</v>
      </c>
      <c r="H19">
        <v>1544.32</v>
      </c>
    </row>
    <row r="20" spans="1:11" ht="15.75" x14ac:dyDescent="0.25">
      <c r="B20" s="4" t="s">
        <v>29</v>
      </c>
      <c r="C20" s="7">
        <v>249</v>
      </c>
      <c r="H20">
        <v>249</v>
      </c>
    </row>
    <row r="21" spans="1:11" ht="15.75" x14ac:dyDescent="0.25">
      <c r="B21" s="4" t="s">
        <v>25</v>
      </c>
      <c r="C21" s="7">
        <v>180</v>
      </c>
      <c r="G21">
        <v>180</v>
      </c>
    </row>
    <row r="22" spans="1:11" ht="15.75" x14ac:dyDescent="0.25">
      <c r="A22" s="2">
        <v>44075</v>
      </c>
      <c r="B22" s="4" t="s">
        <v>30</v>
      </c>
      <c r="C22" s="7">
        <v>199.71</v>
      </c>
      <c r="D22">
        <v>199.71</v>
      </c>
    </row>
    <row r="23" spans="1:11" ht="15.75" x14ac:dyDescent="0.25">
      <c r="B23" s="4" t="s">
        <v>31</v>
      </c>
      <c r="C23" s="7">
        <v>1276.8800000000001</v>
      </c>
      <c r="F23">
        <f>C23</f>
        <v>1276.8800000000001</v>
      </c>
      <c r="G23">
        <v>0</v>
      </c>
    </row>
    <row r="24" spans="1:11" ht="15.75" x14ac:dyDescent="0.25">
      <c r="B24" s="4" t="s">
        <v>18</v>
      </c>
      <c r="C24" s="7">
        <v>27.48</v>
      </c>
      <c r="K24">
        <v>27.48</v>
      </c>
    </row>
    <row r="25" spans="1:11" ht="15.75" x14ac:dyDescent="0.25">
      <c r="A25" s="2">
        <v>44105</v>
      </c>
      <c r="B25" s="4" t="s">
        <v>23</v>
      </c>
      <c r="C25" s="7">
        <v>240</v>
      </c>
      <c r="I25">
        <v>240</v>
      </c>
    </row>
    <row r="26" spans="1:11" ht="15.75" x14ac:dyDescent="0.25">
      <c r="B26" s="4" t="s">
        <v>32</v>
      </c>
      <c r="C26" s="7">
        <v>120.99</v>
      </c>
      <c r="D26">
        <f>C26</f>
        <v>120.99</v>
      </c>
      <c r="G26">
        <v>0</v>
      </c>
    </row>
    <row r="27" spans="1:11" ht="15.75" x14ac:dyDescent="0.25">
      <c r="B27" s="4" t="s">
        <v>33</v>
      </c>
      <c r="C27" s="7">
        <v>223.78</v>
      </c>
      <c r="G27">
        <v>223.78</v>
      </c>
    </row>
    <row r="28" spans="1:11" ht="15.75" x14ac:dyDescent="0.25">
      <c r="B28" s="1" t="s">
        <v>36</v>
      </c>
      <c r="C28" s="11">
        <v>100</v>
      </c>
      <c r="G28">
        <v>100</v>
      </c>
    </row>
    <row r="29" spans="1:11" ht="15.75" x14ac:dyDescent="0.25">
      <c r="A29" s="2">
        <v>44136</v>
      </c>
      <c r="B29" s="1" t="s">
        <v>37</v>
      </c>
      <c r="C29" s="11">
        <v>79.52</v>
      </c>
      <c r="G29">
        <v>79.52</v>
      </c>
    </row>
    <row r="30" spans="1:11" ht="15.75" x14ac:dyDescent="0.25">
      <c r="A30" s="2">
        <v>44166</v>
      </c>
      <c r="B30" s="1" t="s">
        <v>38</v>
      </c>
      <c r="C30" s="12">
        <v>153.86000000000001</v>
      </c>
      <c r="D30">
        <v>153.86000000000001</v>
      </c>
    </row>
    <row r="31" spans="1:11" ht="15.75" x14ac:dyDescent="0.25">
      <c r="B31" s="1" t="s">
        <v>18</v>
      </c>
      <c r="C31" s="11">
        <v>19.55</v>
      </c>
      <c r="K31">
        <v>19.55</v>
      </c>
    </row>
    <row r="34" spans="2:11" x14ac:dyDescent="0.25">
      <c r="B34" s="3" t="s">
        <v>35</v>
      </c>
      <c r="C34" s="10">
        <f t="shared" ref="C34:K34" si="0">SUM(C2:C33)</f>
        <v>11310.91</v>
      </c>
      <c r="D34">
        <f t="shared" si="0"/>
        <v>1171.1300000000001</v>
      </c>
      <c r="E34">
        <f t="shared" si="0"/>
        <v>2966</v>
      </c>
      <c r="F34">
        <f t="shared" si="0"/>
        <v>1516.73</v>
      </c>
      <c r="G34">
        <f t="shared" si="0"/>
        <v>1617.8799999999999</v>
      </c>
      <c r="H34">
        <f t="shared" si="0"/>
        <v>1793.32</v>
      </c>
      <c r="I34">
        <f t="shared" si="0"/>
        <v>879.6</v>
      </c>
      <c r="J34">
        <f t="shared" si="0"/>
        <v>1269.8</v>
      </c>
      <c r="K34">
        <f t="shared" si="0"/>
        <v>96.45</v>
      </c>
    </row>
  </sheetData>
  <sheetProtection password="C0C8" sheet="1" objects="1" scenarios="1"/>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topLeftCell="A19" workbookViewId="0">
      <selection activeCell="K45" sqref="K45:K47"/>
    </sheetView>
  </sheetViews>
  <sheetFormatPr defaultRowHeight="15" x14ac:dyDescent="0.25"/>
  <cols>
    <col min="1" max="1" width="25.28515625" customWidth="1"/>
    <col min="2" max="2" width="10.5703125" bestFit="1" customWidth="1"/>
    <col min="6" max="6" width="23.85546875" customWidth="1"/>
  </cols>
  <sheetData>
    <row r="1" spans="1:10" x14ac:dyDescent="0.25">
      <c r="A1" s="3" t="s">
        <v>50</v>
      </c>
    </row>
    <row r="2" spans="1:10" s="47" customFormat="1" x14ac:dyDescent="0.25">
      <c r="A2" s="46" t="s">
        <v>45</v>
      </c>
      <c r="B2" s="46"/>
      <c r="C2" s="46"/>
      <c r="D2" s="46"/>
      <c r="E2" s="46"/>
      <c r="F2" s="46" t="s">
        <v>46</v>
      </c>
      <c r="G2" s="46"/>
      <c r="H2" s="46"/>
    </row>
    <row r="3" spans="1:10" s="47" customFormat="1" x14ac:dyDescent="0.25">
      <c r="A3" s="46"/>
      <c r="B3" s="46"/>
      <c r="C3" s="46"/>
      <c r="D3" s="46"/>
      <c r="E3" s="46"/>
      <c r="F3" s="46"/>
      <c r="G3" s="46"/>
      <c r="H3" s="46"/>
    </row>
    <row r="4" spans="1:10" x14ac:dyDescent="0.25">
      <c r="A4" s="3" t="s">
        <v>39</v>
      </c>
      <c r="F4" s="3" t="s">
        <v>39</v>
      </c>
    </row>
    <row r="5" spans="1:10" x14ac:dyDescent="0.25">
      <c r="A5" t="s">
        <v>3</v>
      </c>
      <c r="B5" s="34">
        <v>15187.5</v>
      </c>
      <c r="F5" t="s">
        <v>3</v>
      </c>
      <c r="G5" s="34">
        <v>12885</v>
      </c>
      <c r="H5" s="34"/>
      <c r="J5" s="34">
        <f>B5-G5</f>
        <v>2302.5</v>
      </c>
    </row>
    <row r="6" spans="1:10" x14ac:dyDescent="0.25">
      <c r="A6" t="s">
        <v>4</v>
      </c>
      <c r="B6">
        <v>385</v>
      </c>
      <c r="F6" t="s">
        <v>4</v>
      </c>
      <c r="G6" s="41">
        <v>-964</v>
      </c>
      <c r="H6" s="34"/>
    </row>
    <row r="7" spans="1:10" x14ac:dyDescent="0.25">
      <c r="A7" t="s">
        <v>6</v>
      </c>
      <c r="B7">
        <v>285</v>
      </c>
      <c r="F7" t="s">
        <v>6</v>
      </c>
      <c r="G7" s="41">
        <v>-2210</v>
      </c>
      <c r="H7" s="34"/>
    </row>
    <row r="8" spans="1:10" x14ac:dyDescent="0.25">
      <c r="A8" t="s">
        <v>47</v>
      </c>
      <c r="B8">
        <v>0</v>
      </c>
      <c r="F8" t="s">
        <v>47</v>
      </c>
      <c r="G8" s="41">
        <v>50</v>
      </c>
      <c r="H8" s="34"/>
    </row>
    <row r="9" spans="1:10" x14ac:dyDescent="0.25">
      <c r="A9" t="s">
        <v>8</v>
      </c>
      <c r="B9">
        <v>85</v>
      </c>
      <c r="F9" t="s">
        <v>8</v>
      </c>
      <c r="G9" s="34">
        <v>0</v>
      </c>
      <c r="H9" s="34"/>
    </row>
    <row r="10" spans="1:10" x14ac:dyDescent="0.25">
      <c r="A10" t="s">
        <v>5</v>
      </c>
      <c r="B10">
        <v>990</v>
      </c>
      <c r="F10" t="s">
        <v>5</v>
      </c>
      <c r="G10" s="34">
        <v>0</v>
      </c>
      <c r="H10" s="34"/>
    </row>
    <row r="11" spans="1:10" x14ac:dyDescent="0.25">
      <c r="A11" s="3" t="s">
        <v>40</v>
      </c>
      <c r="C11" s="16">
        <f>SUM(B5:B10)</f>
        <v>16932.5</v>
      </c>
      <c r="F11" s="3" t="s">
        <v>40</v>
      </c>
      <c r="G11" s="34"/>
      <c r="H11" s="16">
        <v>9761</v>
      </c>
    </row>
    <row r="12" spans="1:10" x14ac:dyDescent="0.25">
      <c r="C12" s="34"/>
      <c r="G12" s="34"/>
      <c r="H12" s="34"/>
    </row>
    <row r="13" spans="1:10" x14ac:dyDescent="0.25">
      <c r="A13" s="3" t="s">
        <v>41</v>
      </c>
      <c r="C13" s="34"/>
      <c r="F13" s="3" t="s">
        <v>41</v>
      </c>
      <c r="G13" s="34"/>
      <c r="H13" s="34"/>
    </row>
    <row r="14" spans="1:10" x14ac:dyDescent="0.25">
      <c r="A14" t="s">
        <v>12</v>
      </c>
      <c r="B14" s="38">
        <f>526.2+Creditors!B6</f>
        <v>576.20000000000005</v>
      </c>
      <c r="C14" s="34"/>
      <c r="F14" t="s">
        <v>12</v>
      </c>
      <c r="G14" s="34">
        <v>768</v>
      </c>
      <c r="H14" s="34"/>
    </row>
    <row r="15" spans="1:10" x14ac:dyDescent="0.25">
      <c r="A15" t="s">
        <v>15</v>
      </c>
      <c r="B15" s="38">
        <v>1793.32</v>
      </c>
      <c r="C15" s="34"/>
      <c r="F15" t="s">
        <v>15</v>
      </c>
      <c r="G15" s="34">
        <v>2455</v>
      </c>
      <c r="H15" s="34"/>
    </row>
    <row r="16" spans="1:10" x14ac:dyDescent="0.25">
      <c r="A16" t="s">
        <v>42</v>
      </c>
      <c r="B16" s="38">
        <v>879.6</v>
      </c>
      <c r="C16" s="34"/>
      <c r="F16" t="s">
        <v>42</v>
      </c>
      <c r="G16" s="34">
        <v>0</v>
      </c>
      <c r="H16" s="34"/>
    </row>
    <row r="17" spans="1:11" x14ac:dyDescent="0.25">
      <c r="A17" t="s">
        <v>34</v>
      </c>
      <c r="B17" s="38">
        <v>1269.8</v>
      </c>
      <c r="C17" s="34"/>
      <c r="F17" t="s">
        <v>34</v>
      </c>
      <c r="G17" s="34">
        <v>0</v>
      </c>
      <c r="H17" s="34"/>
    </row>
    <row r="18" spans="1:11" x14ac:dyDescent="0.25">
      <c r="A18" t="s">
        <v>90</v>
      </c>
      <c r="B18" s="38">
        <v>1497.88</v>
      </c>
      <c r="C18" s="34"/>
      <c r="F18" t="s">
        <v>90</v>
      </c>
      <c r="G18" s="34">
        <v>0</v>
      </c>
      <c r="H18" s="34"/>
    </row>
    <row r="19" spans="1:11" x14ac:dyDescent="0.25">
      <c r="A19" t="s">
        <v>43</v>
      </c>
      <c r="B19" s="38">
        <v>96.45</v>
      </c>
      <c r="C19" s="34"/>
      <c r="F19" t="s">
        <v>43</v>
      </c>
      <c r="G19" s="34">
        <v>145</v>
      </c>
      <c r="H19" s="34"/>
    </row>
    <row r="20" spans="1:11" x14ac:dyDescent="0.25">
      <c r="A20" t="s">
        <v>48</v>
      </c>
      <c r="B20" s="38">
        <v>0</v>
      </c>
      <c r="C20" s="34"/>
      <c r="F20" t="s">
        <v>48</v>
      </c>
      <c r="G20" s="34">
        <v>240</v>
      </c>
      <c r="H20" s="34"/>
    </row>
    <row r="21" spans="1:11" x14ac:dyDescent="0.25">
      <c r="A21" t="s">
        <v>49</v>
      </c>
      <c r="B21" s="38">
        <f>1516.73+Creditors!B8</f>
        <v>3616.73</v>
      </c>
      <c r="C21" s="34"/>
      <c r="F21" t="s">
        <v>49</v>
      </c>
      <c r="G21" s="34">
        <v>2630</v>
      </c>
      <c r="H21" s="34"/>
    </row>
    <row r="22" spans="1:11" x14ac:dyDescent="0.25">
      <c r="A22" t="s">
        <v>74</v>
      </c>
      <c r="B22" s="38">
        <f>Creditors!B7</f>
        <v>5000</v>
      </c>
      <c r="C22" s="34"/>
      <c r="F22" t="s">
        <v>74</v>
      </c>
      <c r="G22" s="34">
        <v>10000</v>
      </c>
      <c r="H22" s="34"/>
    </row>
    <row r="23" spans="1:11" s="43" customFormat="1" x14ac:dyDescent="0.25">
      <c r="A23" s="43" t="s">
        <v>100</v>
      </c>
      <c r="B23" s="44">
        <v>701</v>
      </c>
      <c r="C23" s="45"/>
      <c r="G23" s="45">
        <v>0</v>
      </c>
      <c r="H23" s="45"/>
    </row>
    <row r="24" spans="1:11" x14ac:dyDescent="0.25">
      <c r="A24" t="s">
        <v>97</v>
      </c>
      <c r="B24" s="38">
        <v>0</v>
      </c>
      <c r="C24" s="34"/>
      <c r="F24" t="s">
        <v>97</v>
      </c>
      <c r="G24" s="34">
        <v>75</v>
      </c>
      <c r="H24" s="34"/>
    </row>
    <row r="25" spans="1:11" x14ac:dyDescent="0.25">
      <c r="A25" s="17" t="s">
        <v>44</v>
      </c>
      <c r="B25" s="17"/>
      <c r="C25" s="18">
        <f>SUM(B14:B24)</f>
        <v>15430.98</v>
      </c>
      <c r="D25" s="17"/>
      <c r="E25" s="17"/>
      <c r="F25" s="17" t="s">
        <v>44</v>
      </c>
      <c r="G25" s="17"/>
      <c r="H25" s="18">
        <v>16313</v>
      </c>
      <c r="K25" s="34">
        <f>H25-C25</f>
        <v>882.02000000000044</v>
      </c>
    </row>
    <row r="28" spans="1:11" x14ac:dyDescent="0.25">
      <c r="A28" s="66" t="s">
        <v>55</v>
      </c>
      <c r="B28" s="66"/>
      <c r="C28" s="66"/>
      <c r="D28" s="66"/>
      <c r="E28" s="66"/>
      <c r="F28" s="66"/>
      <c r="G28" s="66"/>
      <c r="H28" s="66"/>
    </row>
    <row r="30" spans="1:11" x14ac:dyDescent="0.25">
      <c r="A30" t="s">
        <v>56</v>
      </c>
      <c r="B30" s="38">
        <v>0</v>
      </c>
      <c r="F30" t="s">
        <v>56</v>
      </c>
      <c r="G30" s="38">
        <v>0</v>
      </c>
    </row>
    <row r="31" spans="1:11" x14ac:dyDescent="0.25">
      <c r="A31" t="s">
        <v>57</v>
      </c>
      <c r="B31" s="38">
        <v>13400.48</v>
      </c>
      <c r="F31" t="s">
        <v>57</v>
      </c>
      <c r="G31" s="38">
        <v>4168</v>
      </c>
    </row>
    <row r="32" spans="1:11" x14ac:dyDescent="0.25">
      <c r="A32" t="s">
        <v>58</v>
      </c>
      <c r="B32" s="38">
        <v>0</v>
      </c>
      <c r="F32" t="s">
        <v>58</v>
      </c>
      <c r="G32" s="38">
        <v>580</v>
      </c>
    </row>
    <row r="33" spans="1:11" x14ac:dyDescent="0.25">
      <c r="A33" t="s">
        <v>59</v>
      </c>
      <c r="B33" s="38">
        <v>0</v>
      </c>
      <c r="F33" t="s">
        <v>59</v>
      </c>
      <c r="G33" s="38">
        <v>0</v>
      </c>
    </row>
    <row r="34" spans="1:11" x14ac:dyDescent="0.25">
      <c r="B34" s="38"/>
      <c r="G34" s="38"/>
    </row>
    <row r="35" spans="1:11" x14ac:dyDescent="0.25">
      <c r="A35" t="s">
        <v>60</v>
      </c>
      <c r="B35" s="38">
        <v>13400.48</v>
      </c>
      <c r="F35" t="s">
        <v>60</v>
      </c>
      <c r="G35" s="38">
        <v>4748</v>
      </c>
    </row>
    <row r="36" spans="1:11" x14ac:dyDescent="0.25">
      <c r="B36" s="38"/>
      <c r="G36" s="38"/>
    </row>
    <row r="37" spans="1:11" x14ac:dyDescent="0.25">
      <c r="A37" t="s">
        <v>61</v>
      </c>
      <c r="B37" s="41">
        <v>-12150</v>
      </c>
      <c r="F37" t="s">
        <v>61</v>
      </c>
      <c r="G37" s="41">
        <v>-5000</v>
      </c>
    </row>
    <row r="38" spans="1:11" x14ac:dyDescent="0.25">
      <c r="B38" s="38"/>
      <c r="G38" s="38"/>
    </row>
    <row r="39" spans="1:11" s="3" customFormat="1" ht="15.75" thickBot="1" x14ac:dyDescent="0.3">
      <c r="A39" s="3" t="s">
        <v>62</v>
      </c>
      <c r="B39" s="39">
        <v>1250.48</v>
      </c>
      <c r="F39" s="3" t="s">
        <v>62</v>
      </c>
      <c r="G39" s="42">
        <v>-252</v>
      </c>
    </row>
    <row r="40" spans="1:11" ht="15.75" thickTop="1" x14ac:dyDescent="0.25">
      <c r="B40" s="38"/>
      <c r="G40" s="38"/>
    </row>
    <row r="41" spans="1:11" x14ac:dyDescent="0.25">
      <c r="A41" t="s">
        <v>51</v>
      </c>
      <c r="B41" s="38">
        <f>C11-C25</f>
        <v>1501.5200000000004</v>
      </c>
      <c r="F41" t="s">
        <v>51</v>
      </c>
      <c r="G41" s="41">
        <v>-6522</v>
      </c>
    </row>
    <row r="42" spans="1:11" x14ac:dyDescent="0.25">
      <c r="A42" t="s">
        <v>52</v>
      </c>
      <c r="B42" s="38">
        <v>0</v>
      </c>
      <c r="F42" t="s">
        <v>52</v>
      </c>
      <c r="G42" s="41">
        <v>0</v>
      </c>
    </row>
    <row r="43" spans="1:11" x14ac:dyDescent="0.25">
      <c r="A43" t="s">
        <v>53</v>
      </c>
      <c r="B43" s="38">
        <f>B41</f>
        <v>1501.5200000000004</v>
      </c>
      <c r="F43" t="s">
        <v>53</v>
      </c>
      <c r="G43" s="41">
        <v>-6522</v>
      </c>
    </row>
    <row r="44" spans="1:11" x14ac:dyDescent="0.25">
      <c r="A44" t="s">
        <v>91</v>
      </c>
      <c r="B44" s="41">
        <f>G46</f>
        <v>-252</v>
      </c>
      <c r="F44" t="s">
        <v>91</v>
      </c>
      <c r="G44" s="38">
        <f>6270</f>
        <v>6270</v>
      </c>
    </row>
    <row r="45" spans="1:11" x14ac:dyDescent="0.25">
      <c r="B45" s="38"/>
      <c r="G45" s="38"/>
    </row>
    <row r="46" spans="1:11" ht="15.75" thickBot="1" x14ac:dyDescent="0.3">
      <c r="A46" s="3" t="s">
        <v>54</v>
      </c>
      <c r="B46" s="39">
        <f>SUM(B43:B44)</f>
        <v>1249.5200000000004</v>
      </c>
      <c r="C46" s="3"/>
      <c r="D46" s="3"/>
      <c r="E46" s="3"/>
      <c r="F46" s="3" t="s">
        <v>54</v>
      </c>
      <c r="G46" s="42">
        <f>SUM(G43:G44)</f>
        <v>-252</v>
      </c>
      <c r="K46" s="48"/>
    </row>
    <row r="47" spans="1:11" ht="15.75" thickTop="1" x14ac:dyDescent="0.25">
      <c r="G47" s="38"/>
    </row>
    <row r="48" spans="1:11" x14ac:dyDescent="0.25">
      <c r="G48" s="38"/>
    </row>
    <row r="49" spans="1:7" x14ac:dyDescent="0.25">
      <c r="A49" t="s">
        <v>101</v>
      </c>
      <c r="B49" s="40">
        <f>B39-B46</f>
        <v>0.95999999999958163</v>
      </c>
      <c r="G49" s="48">
        <f>G39-G46</f>
        <v>0</v>
      </c>
    </row>
  </sheetData>
  <sheetProtection password="C0C8" sheet="1" objects="1" scenarios="1"/>
  <mergeCells count="1">
    <mergeCell ref="A28:H28"/>
  </mergeCells>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workbookViewId="0">
      <selection activeCell="A3" sqref="A3"/>
    </sheetView>
  </sheetViews>
  <sheetFormatPr defaultRowHeight="15" x14ac:dyDescent="0.25"/>
  <sheetData>
    <row r="1" spans="1:7" x14ac:dyDescent="0.25">
      <c r="A1" s="3" t="s">
        <v>92</v>
      </c>
      <c r="F1" s="19" t="s">
        <v>63</v>
      </c>
      <c r="G1" s="19" t="s">
        <v>63</v>
      </c>
    </row>
    <row r="3" spans="1:7" x14ac:dyDescent="0.25">
      <c r="A3" s="22" t="s">
        <v>93</v>
      </c>
      <c r="B3" s="22"/>
      <c r="C3" s="22"/>
      <c r="D3" s="22"/>
      <c r="E3" s="22"/>
      <c r="G3" s="23">
        <v>4167.97</v>
      </c>
    </row>
    <row r="4" spans="1:7" x14ac:dyDescent="0.25">
      <c r="A4" s="21" t="s">
        <v>64</v>
      </c>
      <c r="B4" s="22"/>
      <c r="C4" s="22"/>
      <c r="D4" s="22"/>
      <c r="E4" s="22"/>
      <c r="F4" s="22"/>
    </row>
    <row r="5" spans="1:7" x14ac:dyDescent="0.25">
      <c r="A5" s="22" t="s">
        <v>39</v>
      </c>
      <c r="B5" s="22"/>
      <c r="C5" s="22"/>
      <c r="D5" s="22"/>
      <c r="E5" s="22"/>
      <c r="F5" s="23">
        <v>16932.5</v>
      </c>
    </row>
    <row r="6" spans="1:7" x14ac:dyDescent="0.25">
      <c r="A6" s="22" t="s">
        <v>41</v>
      </c>
      <c r="B6" s="22"/>
      <c r="C6" s="22"/>
      <c r="D6" s="22"/>
      <c r="E6" s="22"/>
      <c r="F6" s="21">
        <v>7579.98</v>
      </c>
    </row>
    <row r="7" spans="1:7" x14ac:dyDescent="0.25">
      <c r="A7" s="25" t="s">
        <v>69</v>
      </c>
      <c r="B7" s="22"/>
      <c r="C7" s="22"/>
      <c r="D7" s="22"/>
      <c r="E7" s="22"/>
      <c r="G7" s="21">
        <v>9352.52</v>
      </c>
    </row>
    <row r="8" spans="1:7" x14ac:dyDescent="0.25">
      <c r="A8" s="25" t="s">
        <v>68</v>
      </c>
      <c r="B8" s="22"/>
      <c r="C8" s="22"/>
      <c r="D8" s="22"/>
      <c r="E8" s="22"/>
      <c r="F8" s="21">
        <v>120</v>
      </c>
    </row>
    <row r="9" spans="1:7" x14ac:dyDescent="0.25">
      <c r="A9" s="25" t="s">
        <v>70</v>
      </c>
      <c r="B9" s="22"/>
      <c r="C9" s="22"/>
      <c r="D9" s="22"/>
      <c r="E9" s="22"/>
      <c r="F9" s="22"/>
      <c r="G9" s="3">
        <v>9232.52</v>
      </c>
    </row>
    <row r="10" spans="1:7" x14ac:dyDescent="0.25">
      <c r="A10" s="25" t="s">
        <v>67</v>
      </c>
      <c r="G10" s="15">
        <v>13400.49</v>
      </c>
    </row>
    <row r="15" spans="1:7" x14ac:dyDescent="0.25">
      <c r="A15" s="21" t="s">
        <v>65</v>
      </c>
      <c r="B15" s="22"/>
      <c r="C15" s="22"/>
      <c r="D15" s="22"/>
      <c r="E15" s="22"/>
      <c r="F15" s="24"/>
      <c r="G15" s="23">
        <v>13400.48</v>
      </c>
    </row>
    <row r="16" spans="1:7" x14ac:dyDescent="0.25">
      <c r="A16" s="22"/>
      <c r="B16" s="22"/>
      <c r="C16" s="22"/>
      <c r="D16" s="22"/>
      <c r="E16" s="22"/>
      <c r="F16" s="22"/>
    </row>
    <row r="17" spans="1:17" x14ac:dyDescent="0.25">
      <c r="A17" s="22" t="s">
        <v>66</v>
      </c>
      <c r="B17" s="22"/>
      <c r="C17" s="22"/>
      <c r="D17" s="22"/>
      <c r="E17" s="22"/>
      <c r="F17" s="22"/>
      <c r="G17" s="3">
        <v>0</v>
      </c>
    </row>
    <row r="21" spans="1:17" x14ac:dyDescent="0.25">
      <c r="Q21" s="21"/>
    </row>
    <row r="22" spans="1:17" x14ac:dyDescent="0.25">
      <c r="Q22" s="13"/>
    </row>
  </sheetData>
  <sheetProtection password="C0C8"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A6" sqref="A6"/>
    </sheetView>
  </sheetViews>
  <sheetFormatPr defaultRowHeight="15" x14ac:dyDescent="0.25"/>
  <cols>
    <col min="1" max="1" width="43.5703125" customWidth="1"/>
  </cols>
  <sheetData>
    <row r="1" spans="1:2" x14ac:dyDescent="0.25">
      <c r="A1" s="3" t="s">
        <v>72</v>
      </c>
      <c r="B1" t="s">
        <v>63</v>
      </c>
    </row>
    <row r="2" spans="1:2" x14ac:dyDescent="0.25">
      <c r="A2" s="3"/>
    </row>
    <row r="3" spans="1:2" x14ac:dyDescent="0.25">
      <c r="A3" s="3" t="s">
        <v>98</v>
      </c>
    </row>
    <row r="4" spans="1:2" x14ac:dyDescent="0.25">
      <c r="A4" t="s">
        <v>94</v>
      </c>
      <c r="B4">
        <v>5000</v>
      </c>
    </row>
    <row r="5" spans="1:2" x14ac:dyDescent="0.25">
      <c r="A5" s="3" t="s">
        <v>99</v>
      </c>
    </row>
    <row r="6" spans="1:2" x14ac:dyDescent="0.25">
      <c r="A6" t="s">
        <v>89</v>
      </c>
      <c r="B6">
        <v>50</v>
      </c>
    </row>
    <row r="7" spans="1:2" x14ac:dyDescent="0.25">
      <c r="A7" t="s">
        <v>95</v>
      </c>
      <c r="B7">
        <v>5000</v>
      </c>
    </row>
    <row r="8" spans="1:2" x14ac:dyDescent="0.25">
      <c r="A8" t="s">
        <v>96</v>
      </c>
      <c r="B8">
        <v>2100</v>
      </c>
    </row>
    <row r="9" spans="1:2" x14ac:dyDescent="0.25">
      <c r="A9" s="3" t="s">
        <v>70</v>
      </c>
      <c r="B9" s="16">
        <v>12150</v>
      </c>
    </row>
  </sheetData>
  <sheetProtection password="C0C8"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A4" sqref="A4"/>
    </sheetView>
  </sheetViews>
  <sheetFormatPr defaultRowHeight="15" x14ac:dyDescent="0.25"/>
  <cols>
    <col min="1" max="1" width="41.7109375" customWidth="1"/>
  </cols>
  <sheetData>
    <row r="1" spans="1:2" x14ac:dyDescent="0.25">
      <c r="A1" s="3" t="s">
        <v>73</v>
      </c>
      <c r="B1" s="20" t="s">
        <v>63</v>
      </c>
    </row>
    <row r="2" spans="1:2" x14ac:dyDescent="0.25">
      <c r="A2" t="s">
        <v>71</v>
      </c>
      <c r="B2">
        <v>0</v>
      </c>
    </row>
  </sheetData>
  <sheetProtection password="C0C8"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L29" sqref="L29"/>
    </sheetView>
  </sheetViews>
  <sheetFormatPr defaultRowHeight="15" x14ac:dyDescent="0.25"/>
  <sheetData>
    <row r="1" spans="1:8" x14ac:dyDescent="0.25">
      <c r="A1" s="67" t="s">
        <v>88</v>
      </c>
      <c r="B1" s="67"/>
      <c r="C1" s="67"/>
      <c r="D1" s="67"/>
      <c r="E1" s="67"/>
      <c r="F1" s="67"/>
      <c r="G1" s="67"/>
      <c r="H1" s="67"/>
    </row>
    <row r="2" spans="1:8" x14ac:dyDescent="0.25">
      <c r="A2" s="26"/>
      <c r="B2" s="26"/>
      <c r="C2" s="26"/>
      <c r="D2" s="26"/>
      <c r="E2" s="26"/>
      <c r="F2" s="26"/>
      <c r="G2" s="26"/>
      <c r="H2" s="26"/>
    </row>
    <row r="3" spans="1:8" x14ac:dyDescent="0.25">
      <c r="A3" s="26"/>
      <c r="B3" s="26"/>
      <c r="C3" s="26"/>
      <c r="D3" s="26"/>
      <c r="E3" s="26"/>
      <c r="F3" s="26"/>
      <c r="G3" s="26"/>
      <c r="H3" s="26"/>
    </row>
    <row r="4" spans="1:8" x14ac:dyDescent="0.25">
      <c r="A4" s="26" t="s">
        <v>75</v>
      </c>
      <c r="B4" s="26"/>
      <c r="C4" s="26"/>
      <c r="D4" s="26"/>
      <c r="E4" s="26"/>
      <c r="F4" s="27" t="s">
        <v>63</v>
      </c>
      <c r="G4" s="27" t="s">
        <v>76</v>
      </c>
      <c r="H4" s="26"/>
    </row>
    <row r="5" spans="1:8" x14ac:dyDescent="0.25">
      <c r="A5" s="28" t="s">
        <v>77</v>
      </c>
      <c r="B5" s="26"/>
      <c r="C5" s="26"/>
      <c r="D5" s="26"/>
      <c r="E5" s="26"/>
      <c r="F5" s="29">
        <v>340</v>
      </c>
      <c r="G5" s="29">
        <v>34</v>
      </c>
      <c r="H5" s="26"/>
    </row>
    <row r="6" spans="1:8" x14ac:dyDescent="0.25">
      <c r="A6" s="26"/>
      <c r="B6" s="26"/>
      <c r="C6" s="26"/>
      <c r="D6" s="26"/>
      <c r="E6" s="26"/>
      <c r="F6" s="29"/>
      <c r="G6" s="29"/>
      <c r="H6" s="26"/>
    </row>
    <row r="7" spans="1:8" x14ac:dyDescent="0.25">
      <c r="A7" s="30" t="s">
        <v>78</v>
      </c>
      <c r="B7" s="26"/>
      <c r="C7" s="26"/>
      <c r="D7" s="26"/>
      <c r="E7" s="26"/>
      <c r="F7" s="31">
        <v>0</v>
      </c>
      <c r="G7" s="29">
        <f>F7/10</f>
        <v>0</v>
      </c>
      <c r="H7" s="26"/>
    </row>
    <row r="8" spans="1:8" x14ac:dyDescent="0.25">
      <c r="A8" s="30"/>
      <c r="B8" s="26"/>
      <c r="C8" s="26"/>
      <c r="D8" s="26"/>
      <c r="E8" s="26"/>
      <c r="F8" s="29"/>
      <c r="G8" s="29"/>
      <c r="H8" s="26"/>
    </row>
    <row r="9" spans="1:8" ht="15.75" thickBot="1" x14ac:dyDescent="0.3">
      <c r="A9" s="30" t="s">
        <v>79</v>
      </c>
      <c r="B9" s="26"/>
      <c r="C9" s="26"/>
      <c r="D9" s="26"/>
      <c r="E9" s="26"/>
      <c r="F9" s="29"/>
      <c r="G9" s="32">
        <f>17*2</f>
        <v>34</v>
      </c>
      <c r="H9" s="26"/>
    </row>
    <row r="10" spans="1:8" ht="15.75" thickTop="1" x14ac:dyDescent="0.25">
      <c r="A10" s="26"/>
      <c r="B10" s="26"/>
      <c r="C10" s="26"/>
      <c r="D10" s="26"/>
      <c r="E10" s="26"/>
      <c r="F10" s="29"/>
      <c r="G10" s="29"/>
      <c r="H10" s="26"/>
    </row>
    <row r="11" spans="1:8" x14ac:dyDescent="0.25">
      <c r="A11" s="28" t="s">
        <v>80</v>
      </c>
      <c r="B11" s="26"/>
      <c r="C11" s="26"/>
      <c r="D11" s="26"/>
      <c r="E11" s="26"/>
      <c r="F11" s="26"/>
      <c r="G11" s="33" t="s">
        <v>81</v>
      </c>
      <c r="H11" s="26"/>
    </row>
    <row r="12" spans="1:8" x14ac:dyDescent="0.25">
      <c r="A12" s="26" t="s">
        <v>82</v>
      </c>
      <c r="B12" s="26"/>
      <c r="C12" s="26"/>
      <c r="D12" s="26" t="s">
        <v>83</v>
      </c>
      <c r="E12" s="26"/>
      <c r="F12" s="26"/>
      <c r="G12" s="29">
        <v>0</v>
      </c>
      <c r="H12" s="26"/>
    </row>
    <row r="13" spans="1:8" x14ac:dyDescent="0.25">
      <c r="A13" s="26" t="s">
        <v>84</v>
      </c>
      <c r="B13" s="26"/>
      <c r="C13" s="26"/>
      <c r="D13" s="26" t="s">
        <v>83</v>
      </c>
      <c r="E13" s="26"/>
      <c r="F13" s="26"/>
      <c r="G13" s="29">
        <f>G12</f>
        <v>0</v>
      </c>
      <c r="H13" s="26"/>
    </row>
    <row r="14" spans="1:8" ht="15.75" thickBot="1" x14ac:dyDescent="0.3">
      <c r="A14" s="30"/>
      <c r="B14" s="26"/>
      <c r="C14" s="26"/>
      <c r="D14" s="26"/>
      <c r="E14" s="26"/>
      <c r="F14" s="29"/>
      <c r="G14" s="32">
        <f>SUM(G12:G13)</f>
        <v>0</v>
      </c>
      <c r="H14" s="26"/>
    </row>
    <row r="15" spans="1:8" ht="15.75" thickTop="1" x14ac:dyDescent="0.25">
      <c r="A15" s="30"/>
      <c r="B15" s="26"/>
      <c r="C15" s="26"/>
      <c r="D15" s="26"/>
      <c r="E15" s="26"/>
      <c r="F15" s="29"/>
      <c r="G15" s="31"/>
      <c r="H15" s="26"/>
    </row>
    <row r="16" spans="1:8" x14ac:dyDescent="0.25">
      <c r="A16" s="30" t="s">
        <v>85</v>
      </c>
      <c r="B16" s="26"/>
      <c r="C16" s="26"/>
      <c r="D16" s="26"/>
      <c r="E16" s="26"/>
      <c r="F16" s="29"/>
      <c r="G16" s="31">
        <v>0</v>
      </c>
      <c r="H16" s="26"/>
    </row>
    <row r="17" spans="1:8" x14ac:dyDescent="0.25">
      <c r="A17" s="30"/>
      <c r="B17" s="26"/>
      <c r="C17" s="26"/>
      <c r="D17" s="26"/>
      <c r="E17" s="26"/>
      <c r="F17" s="29"/>
      <c r="G17" s="31"/>
      <c r="H17" s="26"/>
    </row>
    <row r="18" spans="1:8" ht="15.75" thickBot="1" x14ac:dyDescent="0.3">
      <c r="A18" s="30" t="s">
        <v>86</v>
      </c>
      <c r="B18" s="26"/>
      <c r="C18" s="26"/>
      <c r="D18" s="26"/>
      <c r="E18" s="26"/>
      <c r="F18" s="29"/>
      <c r="G18" s="32">
        <f>G14+G16</f>
        <v>0</v>
      </c>
      <c r="H18" s="26"/>
    </row>
    <row r="19" spans="1:8" ht="15.75" thickTop="1" x14ac:dyDescent="0.25">
      <c r="A19" s="26" t="s">
        <v>87</v>
      </c>
      <c r="B19" s="26"/>
      <c r="C19" s="26"/>
      <c r="D19" s="26"/>
      <c r="E19" s="26"/>
      <c r="F19" s="26"/>
      <c r="G19" s="26"/>
      <c r="H19" s="26"/>
    </row>
  </sheetData>
  <sheetProtection password="C0C8" sheet="1" objects="1" scenarios="1"/>
  <mergeCells count="1">
    <mergeCell ref="A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Treasurers Report</vt:lpstr>
      <vt:lpstr>Expenditure</vt:lpstr>
      <vt:lpstr>Accounts</vt:lpstr>
      <vt:lpstr>Bank Reconcilliation Form</vt:lpstr>
      <vt:lpstr>Creditors</vt:lpstr>
      <vt:lpstr>Debtors</vt:lpstr>
      <vt:lpstr>Shop Stock</vt:lpstr>
      <vt:lpstr>Sheet5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Grundy</dc:creator>
  <cp:lastModifiedBy>Susan Byrne</cp:lastModifiedBy>
  <cp:lastPrinted>2021-02-17T06:22:39Z</cp:lastPrinted>
  <dcterms:created xsi:type="dcterms:W3CDTF">2020-10-31T15:35:20Z</dcterms:created>
  <dcterms:modified xsi:type="dcterms:W3CDTF">2021-02-17T14:30:53Z</dcterms:modified>
</cp:coreProperties>
</file>